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V:\SSD_PMR\BACKUP\Indicators_2023\Schematas\"/>
    </mc:Choice>
  </mc:AlternateContent>
  <xr:revisionPtr revIDLastSave="0" documentId="13_ncr:1_{47A85912-D18D-4D73-A6BC-AA4D2338759C}" xr6:coauthVersionLast="47" xr6:coauthVersionMax="47" xr10:uidLastSave="{00000000-0000-0000-0000-000000000000}"/>
  <bookViews>
    <workbookView xWindow="-110" yWindow="-110" windowWidth="19420" windowHeight="11500" xr2:uid="{00000000-000D-0000-FFFF-FFFF00000000}"/>
  </bookViews>
  <sheets>
    <sheet name="Tab1_1 - governance SOEs" sheetId="79" r:id="rId1"/>
    <sheet name="Tab1_2 - governance SOEs" sheetId="80" r:id="rId2"/>
    <sheet name=" Tab1_3 - quality&amp;scope pub own" sheetId="1" r:id="rId3"/>
    <sheet name="Tab1_4 - quality&amp;scope pub own " sheetId="81" r:id="rId4"/>
    <sheet name="Tab2_1 - price controls" sheetId="7" r:id="rId5"/>
    <sheet name="Tab2_2 - price controls" sheetId="29" r:id="rId6"/>
    <sheet name="Tab2_3 - price controls" sheetId="30" r:id="rId7"/>
    <sheet name="Tab2_4 - price controls" sheetId="82" r:id="rId8"/>
    <sheet name="Tab2_5 - price controls" sheetId="31" r:id="rId9"/>
    <sheet name="Tab3_1 - inv bus. service sect" sheetId="71" r:id="rId10"/>
    <sheet name="Tab3_2 - inv bus. service sect" sheetId="72" r:id="rId11"/>
    <sheet name="Tab3_3 - inv bus. service sect" sheetId="25" r:id="rId12"/>
    <sheet name="Tab3_4 - inv bus. service sect" sheetId="26" r:id="rId13"/>
    <sheet name="Tab4_1 - inv bus. network sec" sheetId="27" r:id="rId14"/>
    <sheet name="Tab4_2 - inv bus. network sec" sheetId="28" r:id="rId15"/>
    <sheet name="Tab5_1 - public proc" sheetId="8" r:id="rId16"/>
    <sheet name="Tab5_2 - public proc" sheetId="66" r:id="rId17"/>
    <sheet name="Tab6 - assessment of impact" sheetId="70" r:id="rId18"/>
    <sheet name="Tab7_1 - interact stakeholders" sheetId="61" r:id="rId19"/>
    <sheet name="Tab7_2 - interact stakeholders" sheetId="62" r:id="rId20"/>
    <sheet name="Tab8 -  ad. requirements" sheetId="75" r:id="rId21"/>
    <sheet name="Tab9_1 - Simp. Admin and Reg" sheetId="77" r:id="rId22"/>
    <sheet name="Tab9_2 - Simp. Admin and Reg" sheetId="78" r:id="rId23"/>
    <sheet name="Tab10_1 - barriers in services" sheetId="13" r:id="rId24"/>
    <sheet name="Tab10_2 - barriers in services" sheetId="53" r:id="rId25"/>
    <sheet name="Tab11_1 - barriers in networks" sheetId="51" r:id="rId26"/>
    <sheet name="Tab11_2 - barriers in networks" sheetId="38" r:id="rId27"/>
    <sheet name="Tab11_3 - barriers in networks" sheetId="39" r:id="rId28"/>
    <sheet name="Tab11_4 - barriers in networks" sheetId="40" r:id="rId29"/>
    <sheet name="Tab11_5 - barriers in networks" sheetId="41" r:id="rId30"/>
    <sheet name="Tab11_6 - barriers in networks" sheetId="60" r:id="rId31"/>
    <sheet name="Tab11_7 - barriers in networks" sheetId="43" r:id="rId32"/>
    <sheet name="Tab11_8 barriers in networks" sheetId="73" r:id="rId33"/>
    <sheet name="Tab12 - barriers to FDI" sheetId="18" r:id="rId34"/>
    <sheet name="Tab13 - barriers trade facilit" sheetId="76" r:id="rId35"/>
    <sheet name="Tab14 - tariff barriers" sheetId="19" r:id="rId36"/>
  </sheets>
  <externalReferences>
    <externalReference r:id="rId37"/>
  </externalReferences>
  <definedNames>
    <definedName name="_xlnm._FilterDatabase" localSheetId="25" hidden="1">'Tab11_1 - barriers in networks'!#REF!</definedName>
    <definedName name="_xlnm._FilterDatabase" localSheetId="26" hidden="1">'Tab11_2 - barriers in networks'!#REF!</definedName>
    <definedName name="_xlnm._FilterDatabase" localSheetId="27" hidden="1">'Tab11_3 - barriers in networks'!#REF!</definedName>
    <definedName name="_xlnm._FilterDatabase" localSheetId="28" hidden="1">'Tab11_4 - barriers in networks'!#REF!</definedName>
    <definedName name="_xlnm._FilterDatabase" localSheetId="29" hidden="1">'Tab11_5 - barriers in networks'!#REF!</definedName>
    <definedName name="_xlnm._FilterDatabase" localSheetId="30" hidden="1">'Tab11_6 - barriers in networks'!#REF!</definedName>
    <definedName name="_xlnm._FilterDatabase" localSheetId="31" hidden="1">'Tab11_7 - barriers in networks'!#REF!</definedName>
    <definedName name="_xlnm._FilterDatabase" localSheetId="32" hidden="1">'Tab11_8 barriers in networks'!#REF!</definedName>
    <definedName name="_Ref14698416" localSheetId="35">'Tab14 - tariff barriers'!$F$15</definedName>
    <definedName name="ECO_A">[1]Lists!$A$2:$A$3</definedName>
    <definedName name="ECO_B">[1]Lists!$B$2:$B$4</definedName>
    <definedName name="ECO_D">[1]Lists!$D$2:$D$5</definedName>
    <definedName name="footnotes" localSheetId="2">' Tab1_3 - quality&amp;scope pub own'!#REF!</definedName>
    <definedName name="footnotes" localSheetId="0">'Tab1_1 - governance SOEs'!#REF!</definedName>
    <definedName name="footnotes" localSheetId="1">'Tab1_2 - governance SOEs'!#REF!</definedName>
    <definedName name="footnotes" localSheetId="3">'Tab1_4 - quality&amp;scope pub own '!#REF!</definedName>
    <definedName name="footnotes" localSheetId="23">'Tab10_1 - barriers in services'!$D$28:$N$29</definedName>
    <definedName name="footnotes" localSheetId="24">'Tab10_2 - barriers in services'!$D$28:$N$30</definedName>
    <definedName name="footnotes" localSheetId="25">'Tab11_1 - barriers in networks'!#REF!</definedName>
    <definedName name="footnotes" localSheetId="26">'Tab11_2 - barriers in networks'!$D$25:$V$27</definedName>
    <definedName name="footnotes" localSheetId="27">'Tab11_3 - barriers in networks'!$D$31:$V$31</definedName>
    <definedName name="footnotes" localSheetId="28">'Tab11_4 - barriers in networks'!$D$31:$V$31</definedName>
    <definedName name="footnotes" localSheetId="29">'Tab11_5 - barriers in networks'!#REF!</definedName>
    <definedName name="footnotes" localSheetId="30">'Tab11_6 - barriers in networks'!$D$20:$S$20</definedName>
    <definedName name="footnotes" localSheetId="31">'Tab11_7 - barriers in networks'!#REF!</definedName>
    <definedName name="footnotes" localSheetId="32">'Tab11_8 barriers in networks'!$D$21:$U$22</definedName>
    <definedName name="footnotes" localSheetId="33">'Tab12 - barriers to FDI'!$B$6:$F$6</definedName>
    <definedName name="footnotes" localSheetId="35">'Tab14 - tariff barriers'!#REF!</definedName>
    <definedName name="footnotes" localSheetId="4">'Tab2_1 - price controls'!$D$20:$P$22</definedName>
    <definedName name="footnotes" localSheetId="5">'Tab2_2 - price controls'!$D$13:$K$15</definedName>
    <definedName name="footnotes" localSheetId="6">'Tab2_3 - price controls'!$D$19:$L$21</definedName>
    <definedName name="footnotes" localSheetId="7">'Tab2_4 - price controls'!$D$25:$L$27</definedName>
    <definedName name="footnotes" localSheetId="8">'Tab2_5 - price controls'!$D$12:$J$14</definedName>
    <definedName name="footnotes" localSheetId="9">'Tab3_1 - inv bus. service sect'!$D$22:$M$24</definedName>
    <definedName name="footnotes" localSheetId="10">'Tab3_2 - inv bus. service sect'!$D$22:$M$24</definedName>
    <definedName name="footnotes" localSheetId="11">'Tab3_3 - inv bus. service sect'!$D$27:$M$28</definedName>
    <definedName name="footnotes" localSheetId="12">'Tab3_4 - inv bus. service sect'!$D$25:$M$26</definedName>
    <definedName name="footnotes" localSheetId="13">'Tab4_1 - inv bus. network sec'!$F$30:$M$30</definedName>
    <definedName name="footnotes" localSheetId="14">'Tab4_2 - inv bus. network sec'!$D$28:$L$29</definedName>
    <definedName name="footnotes" localSheetId="15">'Tab5_1 - public proc'!$D$36:$M$37</definedName>
    <definedName name="footnotes" localSheetId="16">'Tab5_2 - public proc'!$D$37:$M$38</definedName>
    <definedName name="footnotes" localSheetId="17">'Tab6 - assessment of impact'!$F$40:$K$41</definedName>
    <definedName name="footnotes" localSheetId="18">'Tab7_1 - interact stakeholders'!$D$24:$I$25</definedName>
    <definedName name="footnotes" localSheetId="19">'Tab7_2 - interact stakeholders'!$D$26:$H$27</definedName>
    <definedName name="footnotes" localSheetId="20">'Tab8 -  ad. requirements'!$F$21:$L$21</definedName>
    <definedName name="footnotes" localSheetId="21">'Tab9_1 - Simp. Admin and Reg'!$D$23:$J$24</definedName>
    <definedName name="footnotes" localSheetId="22">'Tab9_2 - Simp. Admin and Reg'!$D$26:$J$27</definedName>
    <definedName name="_xlnm.Print_Area" localSheetId="2">' Tab1_3 - quality&amp;scope pub own'!#REF!</definedName>
    <definedName name="title" localSheetId="2">' Tab1_3 - quality&amp;scope pub own'!#REF!</definedName>
    <definedName name="title" localSheetId="0">'Tab1_1 - governance SOEs'!#REF!</definedName>
    <definedName name="title" localSheetId="1">'Tab1_2 - governance SOEs'!#REF!</definedName>
    <definedName name="title" localSheetId="3">'Tab1_4 - quality&amp;scope pub own '!#REF!</definedName>
    <definedName name="title" localSheetId="23">'Tab10_1 - barriers in services'!$D$1:$N$1</definedName>
    <definedName name="title" localSheetId="24">'Tab10_2 - barriers in services'!$D$1:$N$1</definedName>
    <definedName name="title" localSheetId="25">'Tab11_1 - barriers in networks'!$D$1:$V$1</definedName>
    <definedName name="title" localSheetId="26">'Tab11_2 - barriers in networks'!$D$1:$V$1</definedName>
    <definedName name="title" localSheetId="27">'Tab11_3 - barriers in networks'!$D$1:$V$1</definedName>
    <definedName name="title" localSheetId="28">'Tab11_4 - barriers in networks'!$D$1:$V$1</definedName>
    <definedName name="title" localSheetId="29">'Tab11_5 - barriers in networks'!$D$1:$T$1</definedName>
    <definedName name="title" localSheetId="30">'Tab11_6 - barriers in networks'!$D$1:$S$1</definedName>
    <definedName name="title" localSheetId="31">'Tab11_7 - barriers in networks'!$D$1:$U$1</definedName>
    <definedName name="title" localSheetId="32">'Tab11_8 barriers in networks'!$D$1:$U$1</definedName>
    <definedName name="title" localSheetId="33">'Tab12 - barriers to FDI'!$B$1:$F$1</definedName>
    <definedName name="title" localSheetId="35">'Tab14 - tariff barriers'!$B$1:$O$1</definedName>
    <definedName name="title" localSheetId="4">'Tab2_1 - price controls'!$D$1:$Q$1</definedName>
    <definedName name="title" localSheetId="5">'Tab2_2 - price controls'!$D$1:$K$1</definedName>
    <definedName name="title" localSheetId="6">'Tab2_3 - price controls'!$D$1:$M$1</definedName>
    <definedName name="title" localSheetId="7">'Tab2_4 - price controls'!$D$1:$M$1</definedName>
    <definedName name="title" localSheetId="8">'Tab2_5 - price controls'!$D$1:$K$1</definedName>
    <definedName name="title" localSheetId="9">'Tab3_1 - inv bus. service sect'!$D$1:$M$1</definedName>
    <definedName name="title" localSheetId="10">'Tab3_2 - inv bus. service sect'!$D$1:$M$1</definedName>
    <definedName name="title" localSheetId="11">'Tab3_3 - inv bus. service sect'!$D$1:$M$1</definedName>
    <definedName name="title" localSheetId="12">'Tab3_4 - inv bus. service sect'!$D$1:$M$1</definedName>
    <definedName name="title" localSheetId="13">'Tab4_1 - inv bus. network sec'!#REF!</definedName>
    <definedName name="title" localSheetId="14">'Tab4_2 - inv bus. network sec'!$D$1:$M$1</definedName>
    <definedName name="title" localSheetId="15">'Tab5_1 - public proc'!$D$1:$M$1</definedName>
    <definedName name="title" localSheetId="16">'Tab5_2 - public proc'!$D$1:$M$1</definedName>
    <definedName name="title" localSheetId="17">'Tab6 - assessment of impact'!$E$1:$L$1</definedName>
    <definedName name="title" localSheetId="18">'Tab7_1 - interact stakeholders'!$D$1:$K$1</definedName>
    <definedName name="title" localSheetId="19">'Tab7_2 - interact stakeholders'!$D$1:$I$1</definedName>
    <definedName name="title" localSheetId="20">'Tab8 -  ad. requirements'!$D$1:$K$1</definedName>
    <definedName name="title" localSheetId="21">'Tab9_1 - Simp. Admin and Reg'!#REF!</definedName>
    <definedName name="title" localSheetId="22">'Tab9_2 - Simp. Admin and Reg'!$D$1:$J$1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75" l="1"/>
  <c r="E17" i="75"/>
  <c r="E11" i="75"/>
  <c r="E10" i="75"/>
  <c r="E13" i="62"/>
  <c r="E12" i="62"/>
  <c r="K25" i="62"/>
  <c r="E28" i="39"/>
  <c r="E26" i="39"/>
  <c r="E24" i="39"/>
  <c r="E22" i="39"/>
  <c r="E25" i="13"/>
  <c r="E23" i="13"/>
  <c r="E19" i="13"/>
  <c r="E16" i="13"/>
  <c r="E13" i="13"/>
  <c r="E10" i="13"/>
  <c r="E8" i="13"/>
  <c r="E6" i="13"/>
  <c r="E9" i="78" l="1"/>
  <c r="E7" i="78"/>
  <c r="E5" i="78"/>
  <c r="E11" i="78"/>
  <c r="E13" i="78"/>
  <c r="E15" i="78"/>
  <c r="E14" i="80"/>
  <c r="E12" i="80"/>
  <c r="E10" i="80"/>
  <c r="E7" i="80"/>
  <c r="E26" i="79"/>
  <c r="E29" i="79"/>
  <c r="E31" i="79"/>
  <c r="E26" i="27"/>
  <c r="E20" i="82" l="1"/>
  <c r="E22" i="26" l="1"/>
  <c r="E23" i="26"/>
  <c r="E21" i="26"/>
  <c r="E23" i="27"/>
  <c r="E5" i="27"/>
  <c r="E19" i="82"/>
  <c r="E18" i="82"/>
  <c r="E17" i="82"/>
  <c r="E16" i="82"/>
  <c r="E15" i="82"/>
  <c r="E9" i="82"/>
  <c r="E6" i="82"/>
  <c r="E29" i="8"/>
  <c r="E28" i="8"/>
  <c r="E27" i="8"/>
  <c r="E26" i="8"/>
  <c r="E25" i="8"/>
  <c r="E23" i="8"/>
  <c r="E20" i="8"/>
  <c r="E17" i="8"/>
  <c r="E15" i="8"/>
  <c r="E14" i="8"/>
  <c r="E13" i="8"/>
  <c r="E12" i="8"/>
  <c r="E11" i="8"/>
  <c r="E10" i="8"/>
  <c r="E8" i="8"/>
  <c r="E7" i="8"/>
  <c r="E23" i="66"/>
  <c r="E30" i="66"/>
  <c r="E29" i="66"/>
  <c r="E28" i="66"/>
  <c r="E27" i="66"/>
  <c r="E26" i="66"/>
  <c r="E20" i="66"/>
  <c r="E17" i="66"/>
  <c r="E15" i="66"/>
  <c r="E14" i="66"/>
  <c r="E13" i="66"/>
  <c r="E12" i="66"/>
  <c r="E11" i="66"/>
  <c r="E10" i="66"/>
  <c r="E8" i="66"/>
  <c r="E7" i="66"/>
  <c r="F16" i="70" l="1"/>
  <c r="F15" i="70"/>
  <c r="F14" i="70"/>
  <c r="F13" i="70"/>
  <c r="F9" i="70"/>
  <c r="F10" i="70"/>
  <c r="F11" i="70"/>
  <c r="F8" i="70"/>
  <c r="E14" i="71" l="1"/>
  <c r="E7" i="71"/>
  <c r="E14" i="72"/>
  <c r="E7" i="72"/>
  <c r="E20" i="25"/>
  <c r="E18" i="25"/>
  <c r="E14" i="25"/>
  <c r="E11" i="25"/>
  <c r="E9" i="25"/>
  <c r="E7" i="25"/>
  <c r="E5" i="25"/>
  <c r="E19" i="26"/>
  <c r="E16" i="26"/>
  <c r="E14" i="26"/>
  <c r="E11" i="26"/>
  <c r="E9" i="26"/>
  <c r="E8" i="26"/>
  <c r="E7" i="26"/>
  <c r="E6" i="26"/>
  <c r="E9" i="53" l="1"/>
  <c r="E22" i="53" l="1"/>
  <c r="E24" i="53"/>
  <c r="D12" i="1"/>
  <c r="D13" i="1"/>
  <c r="D14" i="1"/>
  <c r="D15" i="1"/>
  <c r="D16" i="1"/>
  <c r="D17" i="1"/>
  <c r="D18" i="1"/>
  <c r="D19" i="1"/>
  <c r="D20" i="1"/>
  <c r="D21" i="1"/>
  <c r="D22" i="1"/>
  <c r="D23" i="1"/>
  <c r="D24" i="1"/>
  <c r="D25" i="1"/>
  <c r="D26" i="1"/>
  <c r="D27" i="1"/>
  <c r="D28" i="1"/>
  <c r="D29" i="1"/>
  <c r="D30" i="1"/>
  <c r="D31" i="1"/>
  <c r="D32" i="1"/>
  <c r="D33" i="1"/>
  <c r="D34" i="1"/>
  <c r="D11" i="1"/>
  <c r="E17" i="27" l="1"/>
  <c r="E14" i="27"/>
  <c r="E16" i="28" l="1"/>
  <c r="E26" i="28"/>
  <c r="E25" i="28"/>
  <c r="E24" i="28"/>
  <c r="E21" i="28"/>
  <c r="E19" i="28"/>
  <c r="E18" i="28"/>
  <c r="E17" i="28"/>
  <c r="E13" i="28"/>
  <c r="E12" i="28"/>
  <c r="E11" i="28"/>
  <c r="E8" i="28"/>
  <c r="E7" i="28"/>
  <c r="E6" i="28"/>
  <c r="E22" i="27"/>
  <c r="E21" i="27"/>
  <c r="E11" i="27"/>
  <c r="E8" i="27"/>
  <c r="E27" i="51" l="1"/>
  <c r="E24" i="51"/>
  <c r="E21" i="51"/>
  <c r="E19" i="51"/>
  <c r="E17" i="51"/>
  <c r="E16" i="51"/>
  <c r="E15" i="51"/>
  <c r="E14" i="51"/>
  <c r="E12" i="51"/>
  <c r="E11" i="51"/>
  <c r="E10" i="51"/>
  <c r="E9" i="51"/>
  <c r="E8" i="51"/>
  <c r="E7" i="51"/>
  <c r="E22" i="38"/>
  <c r="E20" i="38"/>
  <c r="E18" i="38"/>
  <c r="E16" i="38"/>
  <c r="E12" i="38"/>
  <c r="E9" i="38"/>
  <c r="E8" i="38"/>
  <c r="E7" i="38"/>
  <c r="E6" i="38"/>
  <c r="E21" i="39"/>
  <c r="E20" i="39"/>
  <c r="E19" i="39"/>
  <c r="E18" i="39"/>
  <c r="E16" i="39"/>
  <c r="E15" i="39"/>
  <c r="E14" i="39"/>
  <c r="E13" i="39"/>
  <c r="E10" i="39"/>
  <c r="E8" i="39"/>
  <c r="E6" i="39"/>
  <c r="E4" i="39"/>
  <c r="E27" i="40"/>
  <c r="E24" i="40"/>
  <c r="E22" i="40"/>
  <c r="E20" i="40"/>
  <c r="E19" i="40"/>
  <c r="E17" i="40"/>
  <c r="E14" i="40"/>
  <c r="E12" i="40"/>
  <c r="E10" i="40"/>
  <c r="E7" i="40"/>
  <c r="E5" i="40"/>
  <c r="O22" i="41"/>
  <c r="O20" i="41"/>
  <c r="O18" i="41"/>
  <c r="E8" i="41"/>
  <c r="O18" i="60"/>
  <c r="O16" i="60"/>
  <c r="G14" i="60"/>
  <c r="G12" i="60"/>
  <c r="G10" i="60"/>
  <c r="E8" i="60"/>
  <c r="E27" i="43"/>
  <c r="E25" i="43"/>
  <c r="E23" i="43"/>
  <c r="E22" i="43"/>
  <c r="E21" i="43"/>
  <c r="E18" i="43"/>
  <c r="E16" i="43"/>
  <c r="E14" i="43"/>
  <c r="E13" i="43"/>
  <c r="E11" i="43"/>
  <c r="E9" i="43"/>
  <c r="E5" i="43"/>
  <c r="E19" i="73"/>
  <c r="E18" i="73"/>
  <c r="E17" i="73"/>
  <c r="E16" i="73"/>
  <c r="E13" i="73"/>
  <c r="E11" i="73"/>
  <c r="E9" i="73"/>
  <c r="E8" i="73"/>
  <c r="E7" i="73"/>
  <c r="F27" i="70" l="1"/>
  <c r="F36" i="70"/>
  <c r="F34" i="70"/>
  <c r="F32" i="70"/>
  <c r="F30" i="70"/>
  <c r="F29" i="70"/>
  <c r="F25" i="70"/>
  <c r="F24" i="70"/>
  <c r="F22" i="70"/>
  <c r="F21" i="70"/>
  <c r="F19" i="70"/>
  <c r="F18" i="70"/>
  <c r="E5" i="29" l="1"/>
  <c r="E8" i="31"/>
  <c r="E5" i="31"/>
  <c r="E12" i="30"/>
  <c r="E5" i="30"/>
  <c r="E9" i="29"/>
  <c r="E15" i="7"/>
  <c r="E11" i="7"/>
  <c r="E8" i="7"/>
  <c r="E5" i="7"/>
  <c r="E30" i="80" l="1"/>
  <c r="E27" i="80"/>
  <c r="E25" i="80"/>
  <c r="E24" i="80"/>
  <c r="E23" i="80"/>
  <c r="E22" i="80"/>
  <c r="E21" i="80"/>
  <c r="E18" i="80"/>
  <c r="E16" i="80"/>
  <c r="E23" i="79"/>
  <c r="E21" i="79"/>
  <c r="E16" i="79"/>
  <c r="E10" i="79"/>
  <c r="E6" i="79"/>
  <c r="E14" i="79"/>
  <c r="E12" i="79"/>
  <c r="E19" i="78" l="1"/>
  <c r="E21" i="78"/>
  <c r="E23" i="78"/>
  <c r="G16" i="41" l="1"/>
  <c r="G14" i="41"/>
  <c r="G12" i="41"/>
  <c r="G10" i="41"/>
  <c r="E15" i="53"/>
  <c r="E17" i="53"/>
  <c r="E12" i="53"/>
  <c r="E6" i="53"/>
  <c r="E17" i="78" l="1"/>
  <c r="E21" i="77"/>
  <c r="E18" i="77"/>
  <c r="E16" i="77"/>
  <c r="E14" i="77"/>
  <c r="E11" i="77"/>
  <c r="E8" i="77"/>
  <c r="E5" i="77"/>
  <c r="E16" i="75" l="1"/>
  <c r="E15" i="75"/>
  <c r="E14" i="75"/>
  <c r="E9" i="75"/>
  <c r="E8" i="75"/>
  <c r="E7" i="75"/>
  <c r="E6" i="75"/>
  <c r="E22" i="61" l="1"/>
  <c r="E21" i="61"/>
  <c r="E18" i="61"/>
  <c r="E15" i="61"/>
  <c r="E14" i="61"/>
  <c r="E13" i="61"/>
  <c r="E12" i="61"/>
  <c r="E11" i="61"/>
  <c r="E10" i="61"/>
  <c r="E9" i="61"/>
  <c r="E8" i="61"/>
  <c r="E7" i="61"/>
  <c r="E23" i="62"/>
  <c r="E20" i="62"/>
  <c r="E19" i="62"/>
  <c r="E18" i="62"/>
  <c r="E16" i="62"/>
  <c r="E15" i="62"/>
  <c r="E10" i="62"/>
  <c r="E9" i="62"/>
  <c r="E8" i="62"/>
  <c r="E7" i="62"/>
</calcChain>
</file>

<file path=xl/sharedStrings.xml><?xml version="1.0" encoding="utf-8"?>
<sst xmlns="http://schemas.openxmlformats.org/spreadsheetml/2006/main" count="2818" uniqueCount="1305">
  <si>
    <t>Coding of answers</t>
  </si>
  <si>
    <r>
      <t>a</t>
    </r>
    <r>
      <rPr>
        <vertAlign val="subscript"/>
        <sz val="8"/>
        <rFont val="Arial"/>
        <family val="2"/>
      </rPr>
      <t>i</t>
    </r>
  </si>
  <si>
    <t>yes</t>
  </si>
  <si>
    <t>no</t>
  </si>
  <si>
    <t>Gas</t>
  </si>
  <si>
    <t>Electricity</t>
  </si>
  <si>
    <t>1/6</t>
  </si>
  <si>
    <t>Air transport</t>
  </si>
  <si>
    <t>Country scores (0-6)</t>
  </si>
  <si>
    <t>1/2</t>
  </si>
  <si>
    <t>1/4</t>
  </si>
  <si>
    <t>not applicable</t>
  </si>
  <si>
    <t>1/3</t>
  </si>
  <si>
    <t>Retail distribution</t>
  </si>
  <si>
    <t>Are the retail tariffs/fares charged by air carriers that offer domestic transportation services regulated or approved?</t>
  </si>
  <si>
    <t>yes (some services)</t>
  </si>
  <si>
    <t>Water transport</t>
  </si>
  <si>
    <t>yes (only some services)</t>
  </si>
  <si>
    <t>Are electricity retail tariffs regulated or approved by the government, ministry, regulator or other public body for any of these categories of consumers?</t>
  </si>
  <si>
    <t>Are gas retail tariffs regulated or approved by the government, ministry, regulator or other public body for any of these categories of consumers?</t>
  </si>
  <si>
    <t>Are retail tariffs for all fixed line services (voice, data and video) or a subset of them regulated or approved by the government, ministry, regulator or other public body?</t>
  </si>
  <si>
    <t>E-Communications</t>
  </si>
  <si>
    <t>yes (for all consumers, households and businesses)</t>
  </si>
  <si>
    <t>yes (only for households and small businesses)</t>
  </si>
  <si>
    <t>Are retail tariffs for all mobile services (voice, data and video) or a subset of them (e.g. only voice) regulated or approved by the government, ministry, regulator or other public body?</t>
  </si>
  <si>
    <t xml:space="preserve">Under the public procurement regulatory framework of your country are tenders the method that should be used for conducting procurement of goods and services? </t>
  </si>
  <si>
    <t>All tender documents must be published online</t>
  </si>
  <si>
    <t>Bids can be submitted online</t>
  </si>
  <si>
    <t>Tender documents must be made available free of charge</t>
  </si>
  <si>
    <t>yes (in all or most sectors)</t>
  </si>
  <si>
    <t>yes (only in few sectors)</t>
  </si>
  <si>
    <t>no (it is not permitted)</t>
  </si>
  <si>
    <t>no (but not explicitly prohibited)</t>
  </si>
  <si>
    <t>&lt;10</t>
  </si>
  <si>
    <t>&lt; 12</t>
  </si>
  <si>
    <t>&lt; 14</t>
  </si>
  <si>
    <t>&lt; 16</t>
  </si>
  <si>
    <t>&lt; 18</t>
  </si>
  <si>
    <t>&lt; 20</t>
  </si>
  <si>
    <t>&gt;=20</t>
  </si>
  <si>
    <t>5/7</t>
  </si>
  <si>
    <t>1/7</t>
  </si>
  <si>
    <t>no restrictions on legal form</t>
  </si>
  <si>
    <t>no (all forms of advertising and marketing are allowed)</t>
  </si>
  <si>
    <t>yes (some form of advertising and marketing are prohibited)</t>
  </si>
  <si>
    <t>yes (all forms of advertising and marketing are prohibited)</t>
  </si>
  <si>
    <t>Retail sale of prescription and non-prescription medicines</t>
  </si>
  <si>
    <t>Are there restrictions on who can own a pharmacy?</t>
  </si>
  <si>
    <t>yes (only pharmacists)</t>
  </si>
  <si>
    <t>yes (at least 50% of ownership rights must be held by pharmacists)</t>
  </si>
  <si>
    <t>Are there restrictions on the number of pharmacies that a same owner can have?</t>
  </si>
  <si>
    <t>only one pharmacy</t>
  </si>
  <si>
    <t>up to 3 pharmacies</t>
  </si>
  <si>
    <t>more than 10 pharmacies or no limits</t>
  </si>
  <si>
    <t>allowed</t>
  </si>
  <si>
    <t>Can medicines be sold online?</t>
  </si>
  <si>
    <t>Can a request to establish a retail outlet be denied on the basis of a market or economic needs test?</t>
  </si>
  <si>
    <t>Are there any special regulations prohibiting or restricting sales below costs outside seasonal sales (beyond a prohibition of predatory pricing by dominant firms)?</t>
  </si>
  <si>
    <t xml:space="preserve">Are sales promotions allowed to be held, or allowed to be publicly advertised, as seasonal sales, only during one or more specific periods of the year? </t>
  </si>
  <si>
    <t xml:space="preserve">If the answer to the question above is yes, are there any specific requirements that need to be met for a retail outlet to engage in such seasonal sales? </t>
  </si>
  <si>
    <t>Are there limits on the maximum values of the discounts that can be offered during seasonal sales?</t>
  </si>
  <si>
    <t xml:space="preserve">Are there any specific requirements that need to be met for a retail outlet to undertake an end-of-business sale? </t>
  </si>
  <si>
    <t xml:space="preserve">yes (prohibited outside seasonal sales) </t>
  </si>
  <si>
    <t>Is fixed number portability mandated?</t>
  </si>
  <si>
    <t>If the answer to the question above is yes, are the conditions for porting fixed numbers regulated?</t>
  </si>
  <si>
    <t>Is mobile number portability mandated?</t>
  </si>
  <si>
    <t>If the answer to the question above is yes, are conditions for porting mobile numbers regulated?</t>
  </si>
  <si>
    <t>Are mobile operators required to provide – or is it common practice for them to provide - appropriate and timely information regarding the use and billing of roaming services, in particular on tariffs, to their customers?</t>
  </si>
  <si>
    <t>yes (common practice, tough not legally required)</t>
  </si>
  <si>
    <t>yes (legally required)</t>
  </si>
  <si>
    <t>Transport</t>
  </si>
  <si>
    <t>Are air carriers that offer domestic transportation services free to :</t>
  </si>
  <si>
    <t xml:space="preserve">Choose the routes they wish to serve (subject to availability of slots and other technical constraints and provided the route is not covered by a universal service requirement) </t>
  </si>
  <si>
    <t xml:space="preserve">Choose the frequency of the flights they wish to offer on each route (subject to availability of slots and other technical constraints and provided the route is not covered by a universal service requirement) </t>
  </si>
  <si>
    <t>Choose the size/capacity of the aircrafts on the routes they serve (subject to technical constraints)</t>
  </si>
  <si>
    <t>no (need approval by public body)</t>
  </si>
  <si>
    <t>Are firms that provide Long-Distance Domestic Passenger Transport Services by Coach, free to choose the routes they wish to serve?</t>
  </si>
  <si>
    <t>no (need approval to enter ALL new routes)</t>
  </si>
  <si>
    <t>yes (need approval only to enter SOME new routes)</t>
  </si>
  <si>
    <t>Regulatory impact assessment</t>
  </si>
  <si>
    <t>The preferred regulatory option</t>
  </si>
  <si>
    <t>The baseline or ‘do nothing’ option</t>
  </si>
  <si>
    <t>Alternative regulatory options</t>
  </si>
  <si>
    <t xml:space="preserve">Is a government body - outside the ministry sponsoring the regulation - responsible for reviewing the quality of the Regulatory Impact Assessment? </t>
  </si>
  <si>
    <t>Competition advocacy</t>
  </si>
  <si>
    <t xml:space="preserve">Is there an independent body in your jurisdiction that can advocate competition at central and local government level? </t>
  </si>
  <si>
    <t xml:space="preserve">Can market/sectoral studies be performed in your jurisdiction? </t>
  </si>
  <si>
    <t>Is the legitimate interaction with public officials in the regulatory process of the following interest groups regulated?</t>
  </si>
  <si>
    <t xml:space="preserve">Law firms </t>
  </si>
  <si>
    <t xml:space="preserve">Companies </t>
  </si>
  <si>
    <t xml:space="preserve">Self-employed consultants </t>
  </si>
  <si>
    <t>Trade and business associations</t>
  </si>
  <si>
    <t xml:space="preserve">Trade unions and professional associations </t>
  </si>
  <si>
    <t xml:space="preserve">Non-governmental organizations </t>
  </si>
  <si>
    <t>Think tanks</t>
  </si>
  <si>
    <t>Professional consultancies</t>
  </si>
  <si>
    <t xml:space="preserve">Is there a requirement that the identity of the interest groups that were consulted in each regulatory process is made available to the public? </t>
  </si>
  <si>
    <t xml:space="preserve">With respect to the permanent advisory bodies involved in regulatory processes at national level, is it required to publicly disclose the names of the members of these bodies? </t>
  </si>
  <si>
    <t>Is there a national regulation establishing a cooling-off period after leaving office that applies to the following public officials?</t>
  </si>
  <si>
    <t>Members of legislative bodies</t>
  </si>
  <si>
    <t>Members of cabinet</t>
  </si>
  <si>
    <t>Appointed public officials (e.g. political advisors and appointees)</t>
  </si>
  <si>
    <t>Senior civil servants (not elected)</t>
  </si>
  <si>
    <t>Involvement of all stakeholders</t>
  </si>
  <si>
    <t>Are there restrictions on the number of pharmacies that can be located in a given geographic area?</t>
  </si>
  <si>
    <t xml:space="preserve">Are professional bodies or representatives of trade and commercial interests (such as associations of retailers or chamber of commerce) involved in decisions concerning individual authorisations  for establishing retail outlets? </t>
  </si>
  <si>
    <t>always required</t>
  </si>
  <si>
    <t>required depending on outlet size</t>
  </si>
  <si>
    <t>not required</t>
  </si>
  <si>
    <t>5000 sq. and above</t>
  </si>
  <si>
    <t>between 4000 and 4999 sq.</t>
  </si>
  <si>
    <t>between 3000 and 3999 sq.</t>
  </si>
  <si>
    <t>between 2000 and 2999 sq.</t>
  </si>
  <si>
    <t>between 500 and 1999 sq.</t>
  </si>
  <si>
    <t>less than 500 sq.</t>
  </si>
  <si>
    <t>yes (only for some types of outlets)</t>
  </si>
  <si>
    <t xml:space="preserve">yes, 3 or more </t>
  </si>
  <si>
    <t>yes, 2</t>
  </si>
  <si>
    <t>yes, only 1</t>
  </si>
  <si>
    <t>none</t>
  </si>
  <si>
    <t>To be allowed to sell goods and/or services online must a retailer do any of the following?</t>
  </si>
  <si>
    <t>The retailer must have a brick and mortar shop in the country where he/she wants to sell</t>
  </si>
  <si>
    <t>The retailer must have a special licence/authorisation to sell online</t>
  </si>
  <si>
    <t>The retailer must have a domain name registered in the country where he/she wants to seel</t>
  </si>
  <si>
    <t>yes (for all goods/services)</t>
  </si>
  <si>
    <t>yes (all/most non-prescription medicines)</t>
  </si>
  <si>
    <t>no (all/most non-prescription medicines can also be sold in parapharmacies and drugstores, but NOT in other retail outlets)</t>
  </si>
  <si>
    <t>no (all or most non-prescription medicines can also be sold in a variety of retail outlets, including supermarkets)</t>
  </si>
  <si>
    <t>two pathways</t>
  </si>
  <si>
    <t>three or more pathways</t>
  </si>
  <si>
    <t>Gas storage</t>
  </si>
  <si>
    <t xml:space="preserve">yes (national monopoly) </t>
  </si>
  <si>
    <t>yes (local monopolies)</t>
  </si>
  <si>
    <t>yes (limited number of operators)</t>
  </si>
  <si>
    <t>no (market open to competition)</t>
  </si>
  <si>
    <t>Do laws or regulations restrict the number of competing firms allowed to operate a business (e.g. by establishing a legal monopoly or duopoly, or limiting the number of operators) in the provision of domestic passenger air transport services?</t>
  </si>
  <si>
    <t>Do laws or regulations restrict the number of competing firms allowed to operate a business (e.g. by establishing a legal monopoly or duopoly, or limiting the number of operators) in the following sectors? - Sea, coastal and inland passenger water transport</t>
  </si>
  <si>
    <t>Do laws or regulations restrict the number of competing firms allowed to operate a business (e.g. by establishing a legal monopoly or duopoly, or limiting the number of operators) in the following sectors? - Sea, coastal and inland freight water transport</t>
  </si>
  <si>
    <t>Do laws or regulations restrict the number of competing firms allowed to operate a business (e.g. by establishing a legal monopoly or duopoly, or limiting the number of operators) that provides Long-Distance Domestic Passenger Transport Services by Coach?</t>
  </si>
  <si>
    <t>through an administrative procedure</t>
  </si>
  <si>
    <t>through a competitive tender</t>
  </si>
  <si>
    <t>If the answer to the above question is yes and there is a national monopoly or local monopolies, how are these monopoly rights awarded?</t>
  </si>
  <si>
    <t>Do national and/or subnational laws or regulations restrict the number of competing firms allowed to operate a road freight transport business (e.g. by establishing a legal monopoly or duopoly, or limiting the number of operators)?</t>
  </si>
  <si>
    <t>Other barriers: Utilities</t>
  </si>
  <si>
    <t>no separation</t>
  </si>
  <si>
    <t>accounting separation</t>
  </si>
  <si>
    <t>ownership separation</t>
  </si>
  <si>
    <t>How are the terms and conditions of third-party access (TPA) to the electricity transmission grid determined?</t>
  </si>
  <si>
    <t>How are the terms and conditions of third-party access (TPA) to the electricity distribution networks determined?</t>
  </si>
  <si>
    <t>TPA is regulated</t>
  </si>
  <si>
    <t>TPA is negotiated</t>
  </si>
  <si>
    <t>no TPA</t>
  </si>
  <si>
    <t>How are the terms and conditions of third-party access (TPA) to the gas transmission grid determined?</t>
  </si>
  <si>
    <t>How are the terms and conditions of third-party access (TPA) to the gas distribution network determined?</t>
  </si>
  <si>
    <t>Do at least some categories of consumers have the legal right to choose their retail electricity supplier?</t>
  </si>
  <si>
    <t>only large non-domestic consumers</t>
  </si>
  <si>
    <t>large &amp; medium non-domestic consumers</t>
  </si>
  <si>
    <t>all domestic and non-domestic consumers</t>
  </si>
  <si>
    <t>Do at least some categories of consumers have the legal right to choose their retail gas supplier?</t>
  </si>
  <si>
    <t>If the answer to the question above is yes, are the prices of the required product(s) regulated directly or indirectly?</t>
  </si>
  <si>
    <t>If the answer to question above is yes, is this operator (or group of operators) required to publish a reference offer and to regularly update it?</t>
  </si>
  <si>
    <t>yes (must ensure accounting separation)</t>
  </si>
  <si>
    <t>yes (must ensure legal, operational or ownership separation)</t>
  </si>
  <si>
    <t>degree of market power held by operators has not been assessed</t>
  </si>
  <si>
    <t>n.a</t>
  </si>
  <si>
    <t>n.a.</t>
  </si>
  <si>
    <t>If the answer to the question above is yes, are the prices of the required product regulated directly or indirectly?</t>
  </si>
  <si>
    <t>Are industry representatives or individual firms involved in the enforcement of entry regulation in the provision of domestic passenger air transport services?</t>
  </si>
  <si>
    <t>Are airports in your country subject to some form of regulatory ex-ante or ex-post supervision on the level of their charges or revenues by an independent public body?</t>
  </si>
  <si>
    <t>obtain a license or authorization</t>
  </si>
  <si>
    <t>notify relevant authorities</t>
  </si>
  <si>
    <t>What is necessary in order to establish a national road freight business (except for goods that require special transportation conditions)?</t>
  </si>
  <si>
    <t>If a licence/authorisation is required to operate a road freight transportation business, does this licence/authorisation cover the entire road network of the country?</t>
  </si>
  <si>
    <t>If a licence/authorisation is required to operate a road freight transportation business, is this licence/authorisation limited in duration?</t>
  </si>
  <si>
    <t>Are industry representatives or individual firms involved in in the enforcement of entry regulations?</t>
  </si>
  <si>
    <t>What is necessary in order to establish a business providing Long-Distance Domestic Passenger Transport Services by Coach?</t>
  </si>
  <si>
    <t>Are industry representatives or individual firms involved in the enforcement of entry regulations?</t>
  </si>
  <si>
    <t>Is secondary trading of spectrum permitted?</t>
  </si>
  <si>
    <t>FDI restrictiveness index * 6</t>
  </si>
  <si>
    <t>&lt;=3%</t>
  </si>
  <si>
    <t>&lt;=4.5%</t>
  </si>
  <si>
    <t>&lt;=6%</t>
  </si>
  <si>
    <t>&lt;=7.5%</t>
  </si>
  <si>
    <t>&lt;=9%</t>
  </si>
  <si>
    <t xml:space="preserve">Does the public procurement regulatory framework in your country require a foreign firm to have an office or a branch in your country to be allowed to bid in a public tender for the provision of goods and services? </t>
  </si>
  <si>
    <t>Cabotage</t>
  </si>
  <si>
    <t>Do laws or regulations allow the following activities by foreign road freight transport firms:</t>
  </si>
  <si>
    <t>allowed (BUT only for firms coming from SOME countries)</t>
  </si>
  <si>
    <t>allowed (BUT only for limited number of trips per year)</t>
  </si>
  <si>
    <t>not allowed</t>
  </si>
  <si>
    <t>In order to offer freight transport services between ports in your jurisdiction (i.e. cabotage services) do transport firms have to comply with the following requirements?</t>
  </si>
  <si>
    <t>The vessel wanting to offer cabotage services must have a national flag?</t>
  </si>
  <si>
    <t>The vessel wanting to offer cabotage services must have been constructed in your country?</t>
  </si>
  <si>
    <t>The vessel wanting to offer cabotage services must be owned by a domestic company?</t>
  </si>
  <si>
    <t>The crew manning the vessel must be composed of citizens of your country?</t>
  </si>
  <si>
    <t>yes (for transport services between ANY national ports)</t>
  </si>
  <si>
    <t>yes (for transport services between SOME national ports)</t>
  </si>
  <si>
    <t>no (not required)</t>
  </si>
  <si>
    <t>Can foreign companies providing Long-Distance International Passenger Transport Services by Coach provide cabotage services in your country?</t>
  </si>
  <si>
    <t>yes (all foreign companies)</t>
  </si>
  <si>
    <t>yes (only some foreign companies)</t>
  </si>
  <si>
    <t>1/8</t>
  </si>
  <si>
    <t>1/x</t>
  </si>
  <si>
    <t>no score</t>
  </si>
  <si>
    <t>Can non-lawyers have ownership-type interest in a law firm?</t>
  </si>
  <si>
    <t>Can non-notaries have an ownership-type interest in a notary firm?</t>
  </si>
  <si>
    <t>Can non-accountants have an ownership-type interest in an accountancy firm?</t>
  </si>
  <si>
    <t xml:space="preserve">Can non-architects have an ownership-type interest in an architectural firm? </t>
  </si>
  <si>
    <t>Can non-civil engineers have an ownership-type interest in a civil engineering firm?</t>
  </si>
  <si>
    <t>Can non-estate agents have an ownership-type interest in a real estate firm?</t>
  </si>
  <si>
    <t>Are there restrictions on which firms can have an ownership-type interest in a law firm (whether imposed by law or self-regulation by professional bodies, or a combination of the two)?</t>
  </si>
  <si>
    <t>any firm can have an interest in a law firm that covers more than 49% of the capital</t>
  </si>
  <si>
    <t>any firm can have an interest in a law firm that covers up to 49% of the capital</t>
  </si>
  <si>
    <t>only law firms can have an interest in a law firm that covers more than 49% of the capital (other firms cannot)</t>
  </si>
  <si>
    <t>only law firms can have an interest in a law firm that covers up to 49% of the capital (other firms cannot)</t>
  </si>
  <si>
    <t>no firms can have an interest in a law firm</t>
  </si>
  <si>
    <t>any firm can have an interest in a notary firm that covers more than 49% of the capital</t>
  </si>
  <si>
    <t>any firm can have an interest in a notary firm that covers up to 49% of the capital</t>
  </si>
  <si>
    <t>only notary firms can have an interest in a notary firm that covers more than 49% of the capital (other firms cannot)</t>
  </si>
  <si>
    <t>only notary firms can have an interest in a notary firm that covers up to 49% of the capital (other firms cannot)</t>
  </si>
  <si>
    <t>no firms can have an interest in a notary firm</t>
  </si>
  <si>
    <t>any firm can have an interest in a accountancy firm that covers more than 49% of the capital</t>
  </si>
  <si>
    <t>any firm can have an interest in a accountancy firm that covers up to 49% of the capital</t>
  </si>
  <si>
    <t>only accountant firms can have an interest in an accountancy firm that covers more than 49% of the capital (other firms cannot)</t>
  </si>
  <si>
    <t>only accountant firms can have an interest in an accountancy firm that covers up to 49% of the capital (other firms cannot)</t>
  </si>
  <si>
    <t>any firm can have an interest in an architectural firm that covers more than 49% of the capital</t>
  </si>
  <si>
    <t>any firm can have an interest in an architectural firm that covers up to 49% of the capital</t>
  </si>
  <si>
    <t>only architect firms can have an interest in an architectural firm that covers more than 49% of the capital (other firms cannot)</t>
  </si>
  <si>
    <t>only architect firms can have an interest in an architectural firm that covers up to 49% of the capital (other firms cannot)</t>
  </si>
  <si>
    <t>no firms can have an interest in an architectural firm</t>
  </si>
  <si>
    <t>any firm can have an interest in a civil engineering firm that covers more than 49% of the capital</t>
  </si>
  <si>
    <t>any firm can have an interest in a civil engineering firm that covers up to 49% of the capital</t>
  </si>
  <si>
    <t>only engineer firms can have an interest in a civil engineering firm that covers more than 49% of the capital (other firms cannot)</t>
  </si>
  <si>
    <t>only engineer firms can have an interest in a civil engineering firm that covers up to 49% of the capital (other firms cannot)</t>
  </si>
  <si>
    <t>no firms can have an interest in a civil engineering firm</t>
  </si>
  <si>
    <t>any firm can have an interest in a real estate firm that covers more than 49% of the capital</t>
  </si>
  <si>
    <t>any firm can have an interest in a real estate firm that covers up to 49% of the capital</t>
  </si>
  <si>
    <t>only real estate firms can have an interest in a real estate firm that covers more than 49% of the capital (other firms cannot)</t>
  </si>
  <si>
    <t>Are there restrictions on which firms can have an ownership-type interest in an accountancy firm (whether imposed by law or self-regulation by professional bodies, or a combination of the two)?</t>
  </si>
  <si>
    <t>Are there restrictions on which firms can have an ownership-type interest in an architectural firm (whether imposed by law or self-regulation by professional bodies, or a combination of the two)?</t>
  </si>
  <si>
    <t>Are there restrictions on which firms can have an ownership-type interest in a civil engineering firm  (whether imposed by law or self-regulation by professional bodies, or a combination of the two)?</t>
  </si>
  <si>
    <t>Are there restrictions on which firms can have an ownership-type interest in a real estate firm  (whether imposed by law or self-regulation by professional bodies, or a combination of the two)?</t>
  </si>
  <si>
    <t>Can non-laywers have voting rights in a law firm?</t>
  </si>
  <si>
    <t>Can non-notaries have voting rights in a notary firm?</t>
  </si>
  <si>
    <t>Can non-accountants have voting rights in an accountancy firm?</t>
  </si>
  <si>
    <t>Can non-architects have voting rights in an architectural firm?</t>
  </si>
  <si>
    <t>Can non-civil engineers have voting rights in a civil engineering firm?</t>
  </si>
  <si>
    <t>Can non-estate agents have voting rights in a real estate firm?</t>
  </si>
  <si>
    <t>Are there restrictions on which firms can have voting rights in a law firm (whether imposed by law or self-regulation by professional bodies, or a combination of the two)?</t>
  </si>
  <si>
    <t>Are there restrictions on which firms can have voting rights in a notary firm (whether imposed by law or self-regulation by professional bodies, or a combination of the two)?</t>
  </si>
  <si>
    <t>Are there restrictions on which firms can have voting rights in an accountancy firm  (whether imposed by law or self-regulation by professional bodies, or a combination of the two)?</t>
  </si>
  <si>
    <t>Are there restrictions on which firms can have voting rights in an architectural firm  (whether imposed by law or self-regulation by professional bodies, or a combination of the two)?</t>
  </si>
  <si>
    <t>Are there restrictions on which firms can have voting rights in a civil engineering firm (whether imposed by law or self-regulation by professional bodies, or a combination of the two)?</t>
  </si>
  <si>
    <t>Are there restrictions on which firms can have voting rights in a real estate firm (whether imposed by law or self-regulation by professional bodies, or a combination of the two)?</t>
  </si>
  <si>
    <t>any firm can have more than 49% of the voting rights in a law firm</t>
  </si>
  <si>
    <t>any firm can have up to 49% of voting rights in a law firm</t>
  </si>
  <si>
    <t>only law firms can have up to 49% of voting rights in a law firm (other firms cannot)</t>
  </si>
  <si>
    <t>no firms can have any voting rights in a law firm</t>
  </si>
  <si>
    <t>any firm can have more than 49% of the voting rights in a notary firm</t>
  </si>
  <si>
    <t>any firm can have up to 49% of voting rights in a notary firm</t>
  </si>
  <si>
    <t>only notary firms can have up to 49% of voting rights in a notary firm (other firms cannot)</t>
  </si>
  <si>
    <t>no firms can have any voting rights in a notary firm</t>
  </si>
  <si>
    <t>any firm can have more than 49% of voting rights in an accountancy firm</t>
  </si>
  <si>
    <t>any firm can have up to 49% of voting rights in an accountancy firm</t>
  </si>
  <si>
    <t>only accountant firms can have up to 49% of voting rights in an accountancy firm (other firms cannot)</t>
  </si>
  <si>
    <t>no firms can have any voting rights in an accountancy firm</t>
  </si>
  <si>
    <t>any firm can have more than 49% of voting rights in an architectural firm</t>
  </si>
  <si>
    <t>any firm can have up to 49% of voting rights in an architectural firm</t>
  </si>
  <si>
    <t>only architect firms can have up to 49% of voting rights in an architectural firm (other firms cannot)</t>
  </si>
  <si>
    <t>no firms can have any voting rights in an architectural firm</t>
  </si>
  <si>
    <t>any firm can have more than 49% of voting rights in a civil engineering firm</t>
  </si>
  <si>
    <t>any firm can have up to 49% of voting rights in a civil engineering firm</t>
  </si>
  <si>
    <t>only engineer firms can have up to 49% of voting rights in a civil engineering firm (other firms cannot)</t>
  </si>
  <si>
    <t>no firms can have any voting rights in a civil engineering firm</t>
  </si>
  <si>
    <t>any firm can have more than 49% of the voting rights in a real estate firm</t>
  </si>
  <si>
    <t>any firm can have up to 49% of voting rights in a real estate firm</t>
  </si>
  <si>
    <t>only real estate firms can have up to 49% of voting rights in a real estate firm (other firms cannot)</t>
  </si>
  <si>
    <t>no firms can have any voting rights in a real estate firm</t>
  </si>
  <si>
    <t>no firms can have an interest in an accountancy firm</t>
  </si>
  <si>
    <t xml:space="preserve"> </t>
  </si>
  <si>
    <t>all forms of cooperation allowed</t>
  </si>
  <si>
    <t>some restrictions to avoid conflicts of interest</t>
  </si>
  <si>
    <t>explicit ban on business cooperation with some professions</t>
  </si>
  <si>
    <t>explicit ban on business cooperation with all other professions</t>
  </si>
  <si>
    <t>yes (by an independent public body)</t>
  </si>
  <si>
    <t>yes (by ministries)</t>
  </si>
  <si>
    <t>yes (national monopoly) / yes (local monopolies)</t>
  </si>
  <si>
    <t>yes (limited number of operators) / no (market open to competition)</t>
  </si>
  <si>
    <t>yes (but only as a result of a public service obligation) / no</t>
  </si>
  <si>
    <t>yes (only for vulnerable consumers) / no</t>
  </si>
  <si>
    <t xml:space="preserve">Do laws or regulations restrict the number of competing firms permitted to operate a business (e.g. by establishing a legal monopoly or duopoly, or limiting the number of operators) for all fixed line services (voice, data and video)? </t>
  </si>
  <si>
    <t xml:space="preserve">Do laws or regulations restrict the number of competing firms permitted to operate a business (e.g. by establishing a legal monopoly or duopoly, or limiting the number of operators) for all mobile services (voice, data and video)? </t>
  </si>
  <si>
    <t>Categories of consumers having the legal right to choose their retail electricity supplier:</t>
  </si>
  <si>
    <t>Categories of consumers having the legal right to choose their retail gas supplier:</t>
  </si>
  <si>
    <t>Topic weight</t>
  </si>
  <si>
    <t>yes (only for some goods/services)</t>
  </si>
  <si>
    <t>yes, but only ex-post</t>
  </si>
  <si>
    <r>
      <t xml:space="preserve">If there is an operator (or group of operators) that has significant/substantial market power, is this operator (or group of operators) required to provide </t>
    </r>
    <r>
      <rPr>
        <b/>
        <sz val="8"/>
        <rFont val="Arial"/>
        <family val="2"/>
      </rPr>
      <t>at least one of</t>
    </r>
    <r>
      <rPr>
        <sz val="8"/>
        <rFont val="Arial"/>
        <family val="2"/>
      </rPr>
      <t xml:space="preserve"> the following: 
  - Access to a wholesale product (such as Bit stream or VULA)
  - Access to an unbundled product (such as unbundled local loops)
  - Access to infrastructure (such as ducts and poles)</t>
    </r>
  </si>
  <si>
    <t>If the answer to the question above is yes, are the prices of the required product regulated directly or indirectly (for example by prohibiting a retail margin squeeze)?</t>
  </si>
  <si>
    <t>Road transport</t>
  </si>
  <si>
    <t>Are there restrictions on advertising of prices and/or discounts on prices of non-prescription medicines by pharmacies and/or any other retail outlet allowed to sell such medicines?</t>
  </si>
  <si>
    <r>
      <t>b</t>
    </r>
    <r>
      <rPr>
        <vertAlign val="subscript"/>
        <sz val="8"/>
        <rFont val="Arial"/>
        <family val="2"/>
      </rPr>
      <t>j</t>
    </r>
  </si>
  <si>
    <r>
      <t>Professional services</t>
    </r>
    <r>
      <rPr>
        <b/>
        <vertAlign val="superscript"/>
        <sz val="8"/>
        <color theme="1"/>
        <rFont val="Arial"/>
        <family val="2"/>
      </rPr>
      <t>1</t>
    </r>
  </si>
  <si>
    <t>(1 - TFI/2)* 6</t>
  </si>
  <si>
    <t>yes/no</t>
  </si>
  <si>
    <t>Legal barriers: Utilities</t>
  </si>
  <si>
    <t>Do laws or regulations restrict the number of competing firms allowed to operate a business (e.g. by establishing a legal monopoly or duopoly, or a limited number of operators) in each of the following sectors?</t>
  </si>
  <si>
    <t xml:space="preserve">Electricity generation </t>
  </si>
  <si>
    <t>Electricity retail supply</t>
  </si>
  <si>
    <t>Gas retail supply – large and medium commercial and industrial users</t>
  </si>
  <si>
    <t>Gas retail supply – small commercial and domestic users</t>
  </si>
  <si>
    <t xml:space="preserve">E-Communications - fixed-line networks  </t>
  </si>
  <si>
    <t xml:space="preserve">E-Communications – retail fixed line services (voice, video and data)  </t>
  </si>
  <si>
    <t xml:space="preserve">E-Communications - mobile networks </t>
  </si>
  <si>
    <t xml:space="preserve">E-Communications – retail mobile services (voice, video and data)  </t>
  </si>
  <si>
    <t>Legal barriers: Transport</t>
  </si>
  <si>
    <t>Do laws or regulations restrict the number of competing firms allowed to operate a rail freight transport business (e.g. by establishing a legal monopoly or duopoly, or limiting the number of operators)?</t>
  </si>
  <si>
    <t>Is any form of competition in the market permitted in the provision of rail passenger transport services on at least some of the routes?</t>
  </si>
  <si>
    <t>If some forms of competition are allowed, what share of domestic routes any of such forms of competition are possible?</t>
  </si>
  <si>
    <t>yes (more than 50% of passenger/kms)</t>
  </si>
  <si>
    <t>yes (between 25% and 49% of passenger/kms)</t>
  </si>
  <si>
    <t>yes (less than 25% of passenger/kms)</t>
  </si>
  <si>
    <t>Which forms of competition are allowed ?</t>
  </si>
  <si>
    <t>On those routes where public service contracts/franchises are used, are these contracts allocated to train operators through a tender?</t>
  </si>
  <si>
    <t>yes (only for some contracts/routes)</t>
  </si>
  <si>
    <t>Gas production</t>
  </si>
  <si>
    <r>
      <t>Effectively applied tariff (simple average)</t>
    </r>
    <r>
      <rPr>
        <vertAlign val="superscript"/>
        <sz val="8"/>
        <color theme="1"/>
        <rFont val="Arial"/>
        <family val="2"/>
      </rPr>
      <t>1</t>
    </r>
  </si>
  <si>
    <t>1.    Source: UNCTAD Trade Analysis Information System database, which can be accessed at https://wits.worldbank.org/</t>
  </si>
  <si>
    <t>Data point weight</t>
  </si>
  <si>
    <t>Is the professional title protected by the law?</t>
  </si>
  <si>
    <r>
      <t>If no operator (or group of operators) has significant/substantial market power in the market for wholesale fixed local access, is there a requirement for any operator to separate their local access business from their retail activities?</t>
    </r>
    <r>
      <rPr>
        <vertAlign val="superscript"/>
        <sz val="8"/>
        <color theme="1"/>
        <rFont val="Arial"/>
        <family val="2"/>
      </rPr>
      <t>2</t>
    </r>
  </si>
  <si>
    <r>
      <t>If there is an operator (or group of operators) that has significant/substantial market power, is there a requirement for this operator (or group of operators) to introduce some form of separation betweeen their local access business and their downstream retail activities?</t>
    </r>
    <r>
      <rPr>
        <vertAlign val="superscript"/>
        <sz val="8"/>
        <color theme="1"/>
        <rFont val="Arial"/>
        <family val="2"/>
      </rPr>
      <t>1</t>
    </r>
    <r>
      <rPr>
        <sz val="8"/>
        <color theme="1"/>
        <rFont val="Arial"/>
        <family val="2"/>
      </rPr>
      <t xml:space="preserve"> </t>
    </r>
  </si>
  <si>
    <t>**   x can vary between 1 and 4 depending on the number of applicable questions.</t>
  </si>
  <si>
    <r>
      <t>Are industry representatives or individual firms involved in the enforcement of entry regulation for the following sectors?</t>
    </r>
    <r>
      <rPr>
        <vertAlign val="superscript"/>
        <sz val="8"/>
        <color theme="1"/>
        <rFont val="Arial"/>
        <family val="2"/>
      </rPr>
      <t>1</t>
    </r>
  </si>
  <si>
    <r>
      <t>Retail distribution</t>
    </r>
    <r>
      <rPr>
        <b/>
        <vertAlign val="superscript"/>
        <sz val="8"/>
        <color theme="1"/>
        <rFont val="Arial"/>
        <family val="2"/>
      </rPr>
      <t xml:space="preserve">1 </t>
    </r>
  </si>
  <si>
    <r>
      <t>Maximum number of hours shops can be open on weekdays</t>
    </r>
    <r>
      <rPr>
        <vertAlign val="superscript"/>
        <sz val="8"/>
        <color theme="1"/>
        <rFont val="Arial"/>
        <family val="2"/>
      </rPr>
      <t>2</t>
    </r>
  </si>
  <si>
    <r>
      <t>Maximum number of hours shops can be open on Saturdays</t>
    </r>
    <r>
      <rPr>
        <vertAlign val="superscript"/>
        <sz val="8"/>
        <color theme="1"/>
        <rFont val="Arial"/>
        <family val="2"/>
      </rPr>
      <t>3</t>
    </r>
  </si>
  <si>
    <r>
      <t>Maximum number of hours shops can be open on  Sundays/public holidays</t>
    </r>
    <r>
      <rPr>
        <vertAlign val="superscript"/>
        <sz val="8"/>
        <color theme="1"/>
        <rFont val="Arial"/>
        <family val="2"/>
      </rPr>
      <t>4</t>
    </r>
  </si>
  <si>
    <r>
      <t xml:space="preserve">If </t>
    </r>
    <r>
      <rPr>
        <b/>
        <sz val="8"/>
        <rFont val="Arial"/>
        <family val="2"/>
      </rPr>
      <t>no</t>
    </r>
    <r>
      <rPr>
        <sz val="8"/>
        <rFont val="Arial"/>
        <family val="2"/>
      </rPr>
      <t xml:space="preserve"> operator (or group of operators) </t>
    </r>
    <r>
      <rPr>
        <strike/>
        <sz val="8"/>
        <rFont val="Arial"/>
        <family val="2"/>
      </rPr>
      <t>t</t>
    </r>
    <r>
      <rPr>
        <sz val="8"/>
        <rFont val="Arial"/>
        <family val="2"/>
      </rPr>
      <t>has significant/substantial market power, is any operator required to provide at least one of the following:
  - Access to a wholesale product (such as Bit stream or VULA)
  - Access to an unbundled product (such as unbundled local loops)
  - Access to infrastructure (such as ducts and poles)</t>
    </r>
  </si>
  <si>
    <r>
      <t>Professional services (cont.)</t>
    </r>
    <r>
      <rPr>
        <b/>
        <vertAlign val="superscript"/>
        <sz val="8"/>
        <color theme="1"/>
        <rFont val="Arial"/>
        <family val="2"/>
      </rPr>
      <t>1</t>
    </r>
  </si>
  <si>
    <t>Voting rights in professional firms</t>
  </si>
  <si>
    <t>Ownership rights in professional firms</t>
  </si>
  <si>
    <t>Retail Trade</t>
  </si>
  <si>
    <t>Retail sale of medicines</t>
  </si>
  <si>
    <t>no (on any route)</t>
  </si>
  <si>
    <t>yes (national monopoly)/ yes (but only some segments open to competition)</t>
  </si>
  <si>
    <t>no, because of negative CBA</t>
  </si>
  <si>
    <t xml:space="preserve">Topic weight </t>
  </si>
  <si>
    <t>Weight decomposition</t>
  </si>
  <si>
    <r>
      <t>S</t>
    </r>
    <r>
      <rPr>
        <vertAlign val="subscript"/>
        <sz val="8"/>
        <rFont val="Arial"/>
        <family val="2"/>
      </rPr>
      <t>i</t>
    </r>
    <r>
      <rPr>
        <sz val="8"/>
        <rFont val="Arial"/>
        <family val="2"/>
      </rPr>
      <t>w</t>
    </r>
    <r>
      <rPr>
        <vertAlign val="subscript"/>
        <sz val="8"/>
        <rFont val="Arial"/>
        <family val="2"/>
      </rPr>
      <t>i</t>
    </r>
    <r>
      <rPr>
        <sz val="8"/>
        <rFont val="Arial"/>
        <family val="2"/>
      </rPr>
      <t xml:space="preserve"> </t>
    </r>
    <r>
      <rPr>
        <sz val="8"/>
        <rFont val="Arial"/>
        <family val="2"/>
      </rPr>
      <t>answer</t>
    </r>
    <r>
      <rPr>
        <vertAlign val="subscript"/>
        <sz val="8"/>
        <rFont val="Arial"/>
        <family val="2"/>
      </rPr>
      <t>i</t>
    </r>
  </si>
  <si>
    <r>
      <t>Final weight
 w</t>
    </r>
    <r>
      <rPr>
        <b/>
        <vertAlign val="subscript"/>
        <sz val="8"/>
        <rFont val="Arial"/>
        <family val="2"/>
      </rPr>
      <t>i</t>
    </r>
  </si>
  <si>
    <t xml:space="preserve">Final weight </t>
  </si>
  <si>
    <r>
      <t>w</t>
    </r>
    <r>
      <rPr>
        <b/>
        <vertAlign val="subscript"/>
        <sz val="8"/>
        <rFont val="Arial"/>
        <family val="2"/>
      </rPr>
      <t>i</t>
    </r>
  </si>
  <si>
    <t>no firms can have an interest in a real estate firm</t>
  </si>
  <si>
    <r>
      <t>S</t>
    </r>
    <r>
      <rPr>
        <sz val="8"/>
        <rFont val="Arial"/>
        <family val="2"/>
      </rPr>
      <t>w</t>
    </r>
    <r>
      <rPr>
        <vertAlign val="subscript"/>
        <sz val="8"/>
        <rFont val="Arial"/>
        <family val="2"/>
      </rPr>
      <t>i</t>
    </r>
    <r>
      <rPr>
        <sz val="8"/>
        <rFont val="Arial"/>
        <family val="2"/>
      </rPr>
      <t xml:space="preserve"> answer</t>
    </r>
    <r>
      <rPr>
        <vertAlign val="subscript"/>
        <sz val="8"/>
        <rFont val="Arial"/>
        <family val="2"/>
      </rPr>
      <t>i</t>
    </r>
  </si>
  <si>
    <r>
      <t>Sw</t>
    </r>
    <r>
      <rPr>
        <vertAlign val="subscript"/>
        <sz val="8"/>
        <color theme="1"/>
        <rFont val="Arial"/>
        <family val="2"/>
      </rPr>
      <t>i</t>
    </r>
    <r>
      <rPr>
        <sz val="8"/>
        <color theme="1"/>
        <rFont val="Arial"/>
        <family val="2"/>
      </rPr>
      <t xml:space="preserve"> answer</t>
    </r>
    <r>
      <rPr>
        <vertAlign val="subscript"/>
        <sz val="8"/>
        <color theme="1"/>
        <rFont val="Arial"/>
        <family val="2"/>
      </rPr>
      <t>i</t>
    </r>
  </si>
  <si>
    <t xml:space="preserve">Under the regulatory framework for public procurement of your country is it a mandatory requirement for a contracting authority to collect/gather information on the goods and services it plans to procure before deciding its procurement procedure and designing a public tender? </t>
  </si>
  <si>
    <t>When a public tender is run, does the public procurement regulatory framework in your country facilitate participation by bidders by mandating the following:</t>
  </si>
  <si>
    <t xml:space="preserve">If you answered Yes to the question above, is there a requirement to prove that the division into lots of contracts has been considered and to provide a justification for not doing so? </t>
  </si>
  <si>
    <t>Public procurement of goods and services</t>
  </si>
  <si>
    <t xml:space="preserve">Data point weight </t>
  </si>
  <si>
    <t xml:space="preserve">Does the public procurement regulatory framework of your country explicitly requires contracting authorities to consider dividing public procurement contracts for the provision of goods and services into lots when designing public tenders? </t>
  </si>
  <si>
    <t>Barriers to foreign participation in public procurement for goods and services</t>
  </si>
  <si>
    <t>In public tenders for the provision of goods and services that are open to all firms, hence including foreign firms, does the public procurement regulatory framework of your country require or permit that?</t>
  </si>
  <si>
    <t>A percentage of the contracts tendered is reserved to domestic firms</t>
  </si>
  <si>
    <t>In the assessment of the bids domestic firms are given preference</t>
  </si>
  <si>
    <t xml:space="preserve">Does the public procurement regulatory framework in your country require a foreign firm to be in a joint venture with a domestic firm to be allowed to bid in a public tender for the provision of goods and services? </t>
  </si>
  <si>
    <t xml:space="preserve">Does the public procurement regulatory framework in your country require a foreign firm to have already participated in a public tender in your country in order to be allowed to bid in another public tender for the provision of goods and services? </t>
  </si>
  <si>
    <t>Public procurement of public works</t>
  </si>
  <si>
    <t xml:space="preserve">Under the public procurement regulatory framework of your country are tenders the method that should be used for conducting procurement of public works? </t>
  </si>
  <si>
    <t xml:space="preserve">Under the regulatory framework for public procurement of your country is it a mandatory requirement for a contracting authority to collect/gather information on the public works it plans to procure before deciding its procurement procedure and designing a public tender? </t>
  </si>
  <si>
    <t xml:space="preserve">Does the public procurement regulatory framework of your country explicitly requires contracting authorities to consider dividing public procurement contracts for the provision of public works into lots when designing public tenders? </t>
  </si>
  <si>
    <t>Barriers to foreign participation in public procurement for public works</t>
  </si>
  <si>
    <t>In public tenders for the provision of public works that are open to all firms, hence including foreign firms, does the public procurement regulatory framework of your country require or permit that?</t>
  </si>
  <si>
    <t xml:space="preserve">When a tender is run, does the contracting authority provide a reference price in the tender documentation for the public works it is procuring? </t>
  </si>
  <si>
    <t xml:space="preserve">Does the public procurement regulatory framework in your country require a foreign firm to have an office or a branch in your country to be allowed to bid in a public tender for for public works? </t>
  </si>
  <si>
    <t xml:space="preserve">Does the public procurement regulatory framework in your country require a foreign firm to be in a joint venture with a domestic firm to be allowed to bid in a public tender for public works? </t>
  </si>
  <si>
    <t xml:space="preserve">Does the public procurement regulatory framework in your country require a foreign firm to have already participated in a public tender in your country in order to be allowed to bid in another public tender for  public works? </t>
  </si>
  <si>
    <t xml:space="preserve">If you have answered “yes, and it is publicly available” to the question above, is there a requirement to review and update this high-level policy document on the government’s ownership policy? </t>
  </si>
  <si>
    <t>profession is not regulated</t>
  </si>
  <si>
    <t>nationality is required</t>
  </si>
  <si>
    <t>As bidders in public procurement</t>
  </si>
  <si>
    <t>Energy inputs (i.e. can they obtain gas and electricity at subsidised prices?)</t>
  </si>
  <si>
    <t>Water inputs (i.e. can they obtain water at subsidised prices?)</t>
  </si>
  <si>
    <t>Other inputs (i.e. can they obtain other inputs at subsidised prices?)</t>
  </si>
  <si>
    <t>Access to public land</t>
  </si>
  <si>
    <t xml:space="preserve">If you answered “yes” to the question above, is there a requirement in place that this compensation must be based on the assessment of the costs incurred (actual costs or efficient cost) related to the fulfilment of the public service obligations? </t>
  </si>
  <si>
    <t>Manufacture of tobacco products</t>
  </si>
  <si>
    <t>Manufacture of chemicals and chemical products</t>
  </si>
  <si>
    <t>Manufacture of pharmaceuticals, medicinal chemical and botanical products</t>
  </si>
  <si>
    <t>Manufacture of basic metals</t>
  </si>
  <si>
    <t>Manufacture of fabricated metal products, machinery and equipment</t>
  </si>
  <si>
    <t>Manufacture of computer, electronic and optical products</t>
  </si>
  <si>
    <t>Construction</t>
  </si>
  <si>
    <t>Gambling and betting activities</t>
  </si>
  <si>
    <t>1/19</t>
  </si>
  <si>
    <t>1/5</t>
  </si>
  <si>
    <t>Manufacture of refined petroleum products</t>
  </si>
  <si>
    <t>Building and repairing of ships and boats</t>
  </si>
  <si>
    <t>Manufacture of railway and tramway locomotives and rolling stock</t>
  </si>
  <si>
    <t>Manufacture of aircraft and spacecraft</t>
  </si>
  <si>
    <t>Wholesale trade, incl. of motor vehicles</t>
  </si>
  <si>
    <t>Accommodation, food and beverage service activities</t>
  </si>
  <si>
    <t>Financial service activities, except central banking, insurance and pension funding</t>
  </si>
  <si>
    <t>Motion picture distribution and projection</t>
  </si>
  <si>
    <t>Manufacture of motor vehicles and their parts and accessories</t>
  </si>
  <si>
    <t>Scope of Direct and Indirect Control of Firms by the State</t>
  </si>
  <si>
    <t>not required, but there is a voluntary register</t>
  </si>
  <si>
    <t xml:space="preserve">If you have answered Yes to question above, are there sanctions in case this requirement is not complied with? </t>
  </si>
  <si>
    <t>yes, but only in some cases</t>
  </si>
  <si>
    <t xml:space="preserve">If so, are regulators required to answer publicly  to each comment received from stakeholders and publish the response online? </t>
  </si>
  <si>
    <t xml:space="preserve">yes, to each individual comment </t>
  </si>
  <si>
    <t xml:space="preserve">yes, only general response to most significant comments </t>
  </si>
  <si>
    <t>1/10</t>
  </si>
  <si>
    <r>
      <t xml:space="preserve">Is there a requirement to conduct a Regulatory Impact Assessment to inform the development of </t>
    </r>
    <r>
      <rPr>
        <b/>
        <sz val="8"/>
        <color theme="1"/>
        <rFont val="Arial"/>
        <family val="2"/>
      </rPr>
      <t>new primary laws</t>
    </r>
    <r>
      <rPr>
        <sz val="8"/>
        <color theme="1"/>
        <rFont val="Arial"/>
        <family val="2"/>
      </rPr>
      <t xml:space="preserve">? </t>
    </r>
  </si>
  <si>
    <r>
      <t>Is there a requirement to conduct a Regulatory Impact Assessment to inform the development of</t>
    </r>
    <r>
      <rPr>
        <b/>
        <sz val="8"/>
        <color theme="1"/>
        <rFont val="Arial"/>
        <family val="2"/>
      </rPr>
      <t xml:space="preserve"> new subordinate regulations</t>
    </r>
    <r>
      <rPr>
        <sz val="8"/>
        <color theme="1"/>
        <rFont val="Arial"/>
        <family val="2"/>
      </rPr>
      <t xml:space="preserve">?  </t>
    </r>
  </si>
  <si>
    <r>
      <t xml:space="preserve">When developing </t>
    </r>
    <r>
      <rPr>
        <b/>
        <sz val="8"/>
        <color theme="1"/>
        <rFont val="Arial"/>
        <family val="2"/>
      </rPr>
      <t>primary laws</t>
    </r>
    <r>
      <rPr>
        <sz val="8"/>
        <color theme="1"/>
        <rFont val="Arial"/>
        <family val="2"/>
      </rPr>
      <t>, are regulators required to identify and assess the impacts of the following:</t>
    </r>
  </si>
  <si>
    <r>
      <t xml:space="preserve">When developing new </t>
    </r>
    <r>
      <rPr>
        <b/>
        <sz val="8"/>
        <color theme="1"/>
        <rFont val="Arial"/>
        <family val="2"/>
      </rPr>
      <t>primary laws</t>
    </r>
    <r>
      <rPr>
        <sz val="8"/>
        <color theme="1"/>
        <rFont val="Arial"/>
        <family val="2"/>
      </rPr>
      <t xml:space="preserve"> are regulators required to assess the impact of these primary laws on competition?  </t>
    </r>
  </si>
  <si>
    <r>
      <t xml:space="preserve">When developing </t>
    </r>
    <r>
      <rPr>
        <b/>
        <sz val="8"/>
        <color theme="1"/>
        <rFont val="Arial"/>
        <family val="2"/>
      </rPr>
      <t>new subordinate regulations</t>
    </r>
    <r>
      <rPr>
        <sz val="8"/>
        <color theme="1"/>
        <rFont val="Arial"/>
        <family val="2"/>
      </rPr>
      <t xml:space="preserve"> are regulators required to assess the impact of the new subordinate regulations on competition? </t>
    </r>
  </si>
  <si>
    <t xml:space="preserve">Is a written guidance on the preparation of Regulatory Impact Assessments publicly available ? </t>
  </si>
  <si>
    <t xml:space="preserve">non-binding recommended fees/tariffs for some activities </t>
  </si>
  <si>
    <t>binding maximum fees/tariffs  for some activities</t>
  </si>
  <si>
    <t>binding maximum fees/tariffs  for all activities</t>
  </si>
  <si>
    <t>binding minimum or fixed fees/tariffs for some activities</t>
  </si>
  <si>
    <t>binding minimum or fixed fees/tariffs for all activities</t>
  </si>
  <si>
    <t>non-binding recommended fees/tariffs for all activities</t>
  </si>
  <si>
    <t>Architects</t>
  </si>
  <si>
    <t>Accountants</t>
  </si>
  <si>
    <t>Civil Engineers</t>
  </si>
  <si>
    <t>Lawyers</t>
  </si>
  <si>
    <t>advertising prohibited</t>
  </si>
  <si>
    <t xml:space="preserve">all forms of advertising allowed </t>
  </si>
  <si>
    <t xml:space="preserve">not applicable, prices of non-prescription medicines are regulated </t>
  </si>
  <si>
    <t>limited liability allowed, but only for some professionals</t>
  </si>
  <si>
    <t>Provided that advertising is neither false, misleading nor deceptive, are there restrictions on advertising and marketing by professional and/or professional firms (whether imposed by law or self-regulation by professional bodies, or a combination of the two)?</t>
  </si>
  <si>
    <t>other restrictions</t>
  </si>
  <si>
    <t>not applicable, as seasonal sales always allowed</t>
  </si>
  <si>
    <t>yes (a set of conditions need to be met)</t>
  </si>
  <si>
    <t xml:space="preserve">In the bills they send to their domestic and small commercial customers, are electricity companies required to include clear information on the customers’ annual consumption and on the retail tariffs they are charged? </t>
  </si>
  <si>
    <t>Is there at least one independent retail price comparison tool available for domestic consumers to compare the offers (including tariffs) of electricity retail suppliers?</t>
  </si>
  <si>
    <t xml:space="preserve">In the bills they send to their domestic and small commercial customers, are natural gas companies required to include clear information on the customers’ annual consumption and on the retail tariffs they are charged? </t>
  </si>
  <si>
    <t>Are road freight transport firms allowed to transport freight for their own account?</t>
  </si>
  <si>
    <t>no, no authorisation is required</t>
  </si>
  <si>
    <t>not applicable (non-prescription medicines only sold in pharmacies)</t>
  </si>
  <si>
    <r>
      <t>How many pathways are there to obtain the qualifications to legally practice the profession?</t>
    </r>
    <r>
      <rPr>
        <vertAlign val="superscript"/>
        <sz val="8"/>
        <color theme="1"/>
        <rFont val="Arial"/>
        <family val="2"/>
      </rPr>
      <t xml:space="preserve"> 2</t>
    </r>
  </si>
  <si>
    <t>yes (national monopoly) / yes (local monopolies) / yes (limited number of operators)</t>
  </si>
  <si>
    <t>legal/
operational separation</t>
  </si>
  <si>
    <r>
      <t xml:space="preserve">What form of vertical separation is </t>
    </r>
    <r>
      <rPr>
        <b/>
        <sz val="8"/>
        <rFont val="Arial"/>
        <family val="2"/>
      </rPr>
      <t>required by regulation</t>
    </r>
    <r>
      <rPr>
        <sz val="8"/>
        <rFont val="Arial"/>
        <family val="2"/>
      </rPr>
      <t xml:space="preserve"> for the following sectors from electricity transmission</t>
    </r>
    <r>
      <rPr>
        <vertAlign val="superscript"/>
        <sz val="8"/>
        <rFont val="Arial"/>
        <family val="2"/>
      </rPr>
      <t>1</t>
    </r>
    <r>
      <rPr>
        <sz val="8"/>
        <rFont val="Arial"/>
        <family val="2"/>
      </rPr>
      <t>?</t>
    </r>
  </si>
  <si>
    <r>
      <t xml:space="preserve">What form of vertical separation is </t>
    </r>
    <r>
      <rPr>
        <b/>
        <sz val="8"/>
        <rFont val="Arial"/>
        <family val="2"/>
      </rPr>
      <t>required by regulation</t>
    </r>
    <r>
      <rPr>
        <sz val="8"/>
        <rFont val="Arial"/>
        <family val="2"/>
      </rPr>
      <t xml:space="preserve"> for the following sectors from electricity distribution</t>
    </r>
    <r>
      <rPr>
        <vertAlign val="superscript"/>
        <sz val="8"/>
        <rFont val="Arial"/>
        <family val="2"/>
      </rPr>
      <t>1</t>
    </r>
    <r>
      <rPr>
        <sz val="8"/>
        <rFont val="Arial"/>
        <family val="2"/>
      </rPr>
      <t>?</t>
    </r>
  </si>
  <si>
    <r>
      <t xml:space="preserve">What form of vertical separation </t>
    </r>
    <r>
      <rPr>
        <b/>
        <sz val="8"/>
        <rFont val="Arial"/>
        <family val="2"/>
      </rPr>
      <t>effectively exists</t>
    </r>
    <r>
      <rPr>
        <sz val="8"/>
        <rFont val="Arial"/>
        <family val="2"/>
      </rPr>
      <t xml:space="preserve"> between the largest operator in the following sectors and largest electricity distribution system operator</t>
    </r>
    <r>
      <rPr>
        <vertAlign val="superscript"/>
        <sz val="8"/>
        <rFont val="Arial"/>
        <family val="2"/>
      </rPr>
      <t>1</t>
    </r>
    <r>
      <rPr>
        <sz val="8"/>
        <rFont val="Arial"/>
        <family val="2"/>
      </rPr>
      <t xml:space="preserve">? </t>
    </r>
  </si>
  <si>
    <r>
      <t xml:space="preserve">What form of vertical separation </t>
    </r>
    <r>
      <rPr>
        <b/>
        <sz val="8"/>
        <rFont val="Arial"/>
        <family val="2"/>
      </rPr>
      <t>effectively exists</t>
    </r>
    <r>
      <rPr>
        <sz val="8"/>
        <rFont val="Arial"/>
        <family val="2"/>
      </rPr>
      <t xml:space="preserve"> between the largest operator in the following sectors and largest electricity  transmission system operator</t>
    </r>
    <r>
      <rPr>
        <vertAlign val="superscript"/>
        <sz val="8"/>
        <rFont val="Arial"/>
        <family val="2"/>
      </rPr>
      <t>1</t>
    </r>
    <r>
      <rPr>
        <sz val="8"/>
        <rFont val="Arial"/>
        <family val="2"/>
      </rPr>
      <t xml:space="preserve">? </t>
    </r>
  </si>
  <si>
    <r>
      <t xml:space="preserve">What form of vertical separation is </t>
    </r>
    <r>
      <rPr>
        <b/>
        <sz val="8"/>
        <rFont val="Arial"/>
        <family val="2"/>
      </rPr>
      <t>required by regulation</t>
    </r>
    <r>
      <rPr>
        <sz val="8"/>
        <rFont val="Arial"/>
        <family val="2"/>
      </rPr>
      <t xml:space="preserve"> for the following sectors from gas transmission?</t>
    </r>
    <r>
      <rPr>
        <vertAlign val="superscript"/>
        <sz val="8"/>
        <rFont val="Arial"/>
        <family val="2"/>
      </rPr>
      <t>1</t>
    </r>
  </si>
  <si>
    <r>
      <t xml:space="preserve">What form of vertical separation </t>
    </r>
    <r>
      <rPr>
        <b/>
        <sz val="8"/>
        <rFont val="Arial"/>
        <family val="2"/>
      </rPr>
      <t>effectively exists</t>
    </r>
    <r>
      <rPr>
        <sz val="8"/>
        <rFont val="Arial"/>
        <family val="2"/>
      </rPr>
      <t xml:space="preserve"> between the largest operator in the following sectors and largest gas distribution system operator?</t>
    </r>
    <r>
      <rPr>
        <vertAlign val="superscript"/>
        <sz val="8"/>
        <rFont val="Arial"/>
        <family val="2"/>
      </rPr>
      <t>1</t>
    </r>
    <r>
      <rPr>
        <sz val="8"/>
        <rFont val="Arial"/>
        <family val="2"/>
      </rPr>
      <t xml:space="preserve"> </t>
    </r>
  </si>
  <si>
    <t>Under what conditions and terms of access is it possible for third parties to inject biomethane into the transmission network set out?</t>
  </si>
  <si>
    <t xml:space="preserve">Under what conditions and terms of access is it possible for third parties to inject biomethane into the distribution network set out? </t>
  </si>
  <si>
    <t xml:space="preserve">Under what conditions and terms of access is it possible for third parties to inject hydrogen (for blending) into the transmission network set out? </t>
  </si>
  <si>
    <t xml:space="preserve">Under what conditions and terms of access is it possible for third parties to inject hydrogen (for blending) into the distribution network set out? </t>
  </si>
  <si>
    <t>Is there an organised market for the wholesale purchase and sale of electricity (electricity exchange market)?</t>
  </si>
  <si>
    <t>below 10%</t>
  </si>
  <si>
    <t>we do not collect such data</t>
  </si>
  <si>
    <t xml:space="preserve">If there is an electricity exchange market, what is the percentage of the total annual electricity supply that was traded on this exchange market in 2021? </t>
  </si>
  <si>
    <t>Is there an organised market for the wholesale purchase and sale of gas (gas exchange market)?</t>
  </si>
  <si>
    <t xml:space="preserve">If there is a gas exchange market, what is the percentage of the total annual gas supply that was traded on this exchange market in 2021? </t>
  </si>
  <si>
    <t>If so, which categories of consumers have the legal right to choose their retail electricity supplier?</t>
  </si>
  <si>
    <t xml:space="preserve">If at least some consumers have the legal right to choose their supplier, what percentage of these consumers has switched their retail electricity supplier in 2021? </t>
  </si>
  <si>
    <t>If so, which categories of consumers have the legal right to choose their retail gas supplier?</t>
  </si>
  <si>
    <t>If secondary trading is permitted, is the regulator required to assess whether a proposed trade may distort competition?</t>
  </si>
  <si>
    <t xml:space="preserve">Are operators allowed to share passive mobile infrastructure? </t>
  </si>
  <si>
    <t xml:space="preserve">If the answer is yes, has the regulator (or other relevant public body) published guidelines or specific rules on how operators can share passive mobile infrastructure? </t>
  </si>
  <si>
    <t xml:space="preserve">Are operators allowed to share active mobile infrastructure? </t>
  </si>
  <si>
    <t xml:space="preserve">If the answer is yes, has the regulator (or other relevant public body) published guidelines or specific rules on how operators can share active mobile infrastructure? </t>
  </si>
  <si>
    <t>If you have answered yes to the question above, which categories of consumer are able to do so?</t>
  </si>
  <si>
    <t>If you have answered yes to the question above, what form of vertical separation is required between the infrastructure manager/system operator and all rail operators?</t>
  </si>
  <si>
    <t xml:space="preserve">What form of vertical separation – if any – is required between port authorities and operators of terminal facilities offering commercial services in sea and coastal and inland ports? </t>
  </si>
  <si>
    <t>What form of vertical separation effectively exists between port authorities and operators of terminal facilities offering commercial services in sea and coastal and inland ports?</t>
  </si>
  <si>
    <t>obtain a license for all services</t>
  </si>
  <si>
    <t>obtain a license for some services</t>
  </si>
  <si>
    <t>obtain a license or authorisation only for PSO services</t>
  </si>
  <si>
    <t xml:space="preserve">notify relevant authorities </t>
  </si>
  <si>
    <t>Differential Treatment of Foreign Suppliers</t>
  </si>
  <si>
    <t>Foreign firms picking up freight in your country</t>
  </si>
  <si>
    <r>
      <t>If a foreign firm wants to provide services in the following sectors, does it need to meet additional requirements on the top of those asked for domestic firms</t>
    </r>
    <r>
      <rPr>
        <vertAlign val="superscript"/>
        <sz val="8"/>
        <rFont val="Arial"/>
        <family val="2"/>
      </rPr>
      <t>1</t>
    </r>
    <r>
      <rPr>
        <sz val="8"/>
        <rFont val="Arial"/>
        <family val="2"/>
      </rPr>
      <t xml:space="preserve">? </t>
    </r>
  </si>
  <si>
    <t xml:space="preserve">Has the relevant public authority published guidelines providing detailed information on how mobile and fixed network operators can obtain access to passive infrastructure owned or controlled by public bodies? </t>
  </si>
  <si>
    <t>Is there an electronic platform where network operators, and when relevant, public bodies, are required to publish information on:</t>
  </si>
  <si>
    <t xml:space="preserve">yes, but not georeferenced </t>
  </si>
  <si>
    <t>no (because fixed network very limited)</t>
  </si>
  <si>
    <t xml:space="preserve">If yes, when a market/sectoral study identifies an one or more obstacles or a restriction to competition caused by an existing laws or regulations and proposes recommendations to address them, is the government required to publicly respond to these recommendations? </t>
  </si>
  <si>
    <t>&lt;=1.5%</t>
  </si>
  <si>
    <t>&lt;=2.25%</t>
  </si>
  <si>
    <t>&lt;=3.75%</t>
  </si>
  <si>
    <t>&lt;=5.25%</t>
  </si>
  <si>
    <t>&lt;=6.75%</t>
  </si>
  <si>
    <t>&lt;=8.25%</t>
  </si>
  <si>
    <t>&lt;=9.75%</t>
  </si>
  <si>
    <t>1/12</t>
  </si>
  <si>
    <t>Cost&gt;1%</t>
  </si>
  <si>
    <t>0.7%&lt;Cost&lt;=1%</t>
  </si>
  <si>
    <t>0.4%&lt;Cost&lt;=0.7%</t>
  </si>
  <si>
    <t>0.1%&lt;Cost&lt;=0.4%</t>
  </si>
  <si>
    <t>Cost&lt;=0.1%</t>
  </si>
  <si>
    <t>5 or more</t>
  </si>
  <si>
    <t>0 or 1</t>
  </si>
  <si>
    <t xml:space="preserve">Number of public and private bodies typically need to be contacted to start a personally owned enterprise </t>
  </si>
  <si>
    <r>
      <rPr>
        <sz val="8"/>
        <color theme="1"/>
        <rFont val="Symbol"/>
        <family val="1"/>
        <charset val="2"/>
      </rPr>
      <t>S</t>
    </r>
    <r>
      <rPr>
        <vertAlign val="subscript"/>
        <sz val="8"/>
        <color theme="1"/>
        <rFont val="Arial"/>
        <family val="2"/>
      </rPr>
      <t>i</t>
    </r>
    <r>
      <rPr>
        <sz val="8"/>
        <color theme="1"/>
        <rFont val="Arial"/>
        <family val="2"/>
      </rPr>
      <t>proc</t>
    </r>
    <r>
      <rPr>
        <vertAlign val="subscript"/>
        <sz val="8"/>
        <color theme="1"/>
        <rFont val="Arial"/>
        <family val="2"/>
      </rPr>
      <t>i</t>
    </r>
    <r>
      <rPr>
        <sz val="8"/>
        <color theme="1"/>
        <rFont val="Arial"/>
        <family val="2"/>
      </rPr>
      <t>&gt;10</t>
    </r>
  </si>
  <si>
    <r>
      <rPr>
        <sz val="8"/>
        <color theme="1"/>
        <rFont val="Symbol"/>
        <family val="1"/>
        <charset val="2"/>
      </rPr>
      <t>7&lt;S</t>
    </r>
    <r>
      <rPr>
        <vertAlign val="subscript"/>
        <sz val="8"/>
        <color theme="1"/>
        <rFont val="Arial"/>
        <family val="2"/>
      </rPr>
      <t>i</t>
    </r>
    <r>
      <rPr>
        <sz val="8"/>
        <color theme="1"/>
        <rFont val="Arial"/>
        <family val="2"/>
      </rPr>
      <t>proc</t>
    </r>
    <r>
      <rPr>
        <vertAlign val="subscript"/>
        <sz val="8"/>
        <color theme="1"/>
        <rFont val="Arial"/>
        <family val="2"/>
      </rPr>
      <t>i</t>
    </r>
    <r>
      <rPr>
        <sz val="8"/>
        <color theme="1"/>
        <rFont val="Arial"/>
        <family val="2"/>
      </rPr>
      <t>&lt;=10</t>
    </r>
  </si>
  <si>
    <r>
      <rPr>
        <sz val="8"/>
        <color theme="1"/>
        <rFont val="Symbol"/>
        <family val="1"/>
        <charset val="2"/>
      </rPr>
      <t>4&lt;S</t>
    </r>
    <r>
      <rPr>
        <vertAlign val="subscript"/>
        <sz val="8"/>
        <color theme="1"/>
        <rFont val="Arial"/>
        <family val="2"/>
      </rPr>
      <t>i</t>
    </r>
    <r>
      <rPr>
        <sz val="8"/>
        <color theme="1"/>
        <rFont val="Arial"/>
        <family val="2"/>
      </rPr>
      <t>proc</t>
    </r>
    <r>
      <rPr>
        <vertAlign val="subscript"/>
        <sz val="8"/>
        <color theme="1"/>
        <rFont val="Arial"/>
        <family val="2"/>
      </rPr>
      <t>i</t>
    </r>
    <r>
      <rPr>
        <sz val="8"/>
        <color theme="1"/>
        <rFont val="Arial"/>
        <family val="2"/>
      </rPr>
      <t>&lt;=7</t>
    </r>
  </si>
  <si>
    <r>
      <rPr>
        <sz val="8"/>
        <color theme="1"/>
        <rFont val="Symbol"/>
        <family val="1"/>
        <charset val="2"/>
      </rPr>
      <t>1&lt;S</t>
    </r>
    <r>
      <rPr>
        <vertAlign val="subscript"/>
        <sz val="8"/>
        <color theme="1"/>
        <rFont val="Arial"/>
        <family val="2"/>
      </rPr>
      <t>i</t>
    </r>
    <r>
      <rPr>
        <sz val="8"/>
        <color theme="1"/>
        <rFont val="Arial"/>
        <family val="2"/>
      </rPr>
      <t>proc</t>
    </r>
    <r>
      <rPr>
        <vertAlign val="subscript"/>
        <sz val="8"/>
        <color theme="1"/>
        <rFont val="Arial"/>
        <family val="2"/>
      </rPr>
      <t>i</t>
    </r>
    <r>
      <rPr>
        <sz val="8"/>
        <color theme="1"/>
        <rFont val="Arial"/>
        <family val="2"/>
      </rPr>
      <t>&lt;=4</t>
    </r>
  </si>
  <si>
    <r>
      <rPr>
        <sz val="8"/>
        <color theme="1"/>
        <rFont val="Symbol"/>
        <family val="1"/>
        <charset val="2"/>
      </rPr>
      <t>S</t>
    </r>
    <r>
      <rPr>
        <vertAlign val="subscript"/>
        <sz val="8"/>
        <color theme="1"/>
        <rFont val="Arial"/>
        <family val="2"/>
      </rPr>
      <t>i</t>
    </r>
    <r>
      <rPr>
        <sz val="8"/>
        <color theme="1"/>
        <rFont val="Arial"/>
        <family val="2"/>
      </rPr>
      <t>proc</t>
    </r>
    <r>
      <rPr>
        <vertAlign val="subscript"/>
        <sz val="8"/>
        <color theme="1"/>
        <rFont val="Arial"/>
        <family val="2"/>
      </rPr>
      <t>i</t>
    </r>
    <r>
      <rPr>
        <sz val="8"/>
        <color theme="1"/>
        <rFont val="Arial"/>
        <family val="2"/>
      </rPr>
      <t>&lt;=1</t>
    </r>
  </si>
  <si>
    <t>Cap&gt;20%</t>
  </si>
  <si>
    <t>15%&lt;Cap&lt;=20%</t>
  </si>
  <si>
    <t>5%&lt;Cap&lt;=15%</t>
  </si>
  <si>
    <t>0%&lt;Cap&lt;=5%</t>
  </si>
  <si>
    <t>Cap=0%</t>
  </si>
  <si>
    <t>Cost&gt;5%</t>
  </si>
  <si>
    <t>3.5&lt;Cost&lt;=5%</t>
  </si>
  <si>
    <t>2%&lt;Cost&lt;=3.5%</t>
  </si>
  <si>
    <t>0.5%&lt;Cost&lt;=2%</t>
  </si>
  <si>
    <t>Cost&lt;=0.5%</t>
  </si>
  <si>
    <t>2 or 3</t>
  </si>
  <si>
    <t>Number of public and private bodies typically need to be contacted to start such a limited liability company</t>
  </si>
  <si>
    <r>
      <t>c</t>
    </r>
    <r>
      <rPr>
        <vertAlign val="subscript"/>
        <sz val="8"/>
        <rFont val="Arial"/>
        <family val="2"/>
      </rPr>
      <t>k</t>
    </r>
  </si>
  <si>
    <t>above 40%</t>
  </si>
  <si>
    <t>Do laws or regulations restrict the number of competing firms allowed to provide international passenger rail services (e.g. by establishing a legal monopoly or duopoly, or limiting the number of operators)?</t>
  </si>
  <si>
    <t>yes, regularly</t>
  </si>
  <si>
    <t>If one or more public bodies in the central/federal government keep such an inventory, is there a requirement to regularly review it and assess whether such licences and permits are still required or should be removed?</t>
  </si>
  <si>
    <t>If one or more public bodies in the central/federal government keep such an inventory, is it available online for consultation?</t>
  </si>
  <si>
    <t>yes, by various bodies</t>
  </si>
  <si>
    <t>yes, by a single body</t>
  </si>
  <si>
    <t>licences and permits not required</t>
  </si>
  <si>
    <t>Do one or more public bodies in the central/federal government keep an up-to-date inventory of all the permits and licences required/issued to businesses by public bodies?</t>
  </si>
  <si>
    <t>Is there a dedicated body (or bodies) responsible for promoting this regulatory policy, as well as for monitoring and reporting on regulatory reform and regulatory quality in the national administration from a whole-of-government perspective?</t>
  </si>
  <si>
    <t>Is there an explicit, published regulatory policy program promoting government-wide regulatory reform or regulatory quality improvement?</t>
  </si>
  <si>
    <t xml:space="preserve">If yes, is it up-to-date?  </t>
  </si>
  <si>
    <t>If yes, is it up-to-date?</t>
  </si>
  <si>
    <t xml:space="preserve">yes, for some bodies </t>
  </si>
  <si>
    <t>yes, only some licences</t>
  </si>
  <si>
    <t xml:space="preserve">no, with few exceptions </t>
  </si>
  <si>
    <r>
      <t xml:space="preserve">Is there a requirement that any new licence or permit that is introduced by public bodies at the </t>
    </r>
    <r>
      <rPr>
        <u/>
        <sz val="8"/>
        <color theme="1"/>
        <rFont val="Arial"/>
        <family val="2"/>
      </rPr>
      <t>central/federal</t>
    </r>
    <r>
      <rPr>
        <sz val="8"/>
        <color theme="1"/>
        <rFont val="Arial"/>
        <family val="2"/>
      </rPr>
      <t xml:space="preserve"> level of government has to be risk-proportionate?</t>
    </r>
  </si>
  <si>
    <r>
      <t xml:space="preserve">Do laws or regulations restrict the number of competing firms allowed to operate a business (e.g. by establishing a legal monopoly or duopoly, or limiting the number of operators) in the sea, coastal and inland </t>
    </r>
    <r>
      <rPr>
        <b/>
        <sz val="8"/>
        <rFont val="Arial"/>
        <family val="2"/>
      </rPr>
      <t>passenger water transport</t>
    </r>
    <r>
      <rPr>
        <sz val="8"/>
        <rFont val="Arial"/>
        <family val="2"/>
      </rPr>
      <t xml:space="preserve"> sector?</t>
    </r>
  </si>
  <si>
    <r>
      <t>Are retail tariffs for sea, coastal and inland</t>
    </r>
    <r>
      <rPr>
        <b/>
        <sz val="8"/>
        <rFont val="Arial"/>
        <family val="2"/>
      </rPr>
      <t xml:space="preserve"> passenger water transport services</t>
    </r>
    <r>
      <rPr>
        <sz val="8"/>
        <rFont val="Arial"/>
        <family val="2"/>
      </rPr>
      <t xml:space="preserve"> regulated or approved by the government, a ministry, a regulator or other public body? </t>
    </r>
  </si>
  <si>
    <r>
      <t>Does the government, the relevant ministry, the regulator or another public body provide pricing guidelines for setting retail tariffs in the sea, coastal and inland</t>
    </r>
    <r>
      <rPr>
        <b/>
        <sz val="8"/>
        <rFont val="Arial"/>
        <family val="2"/>
      </rPr>
      <t xml:space="preserve"> passenger water transport services </t>
    </r>
    <r>
      <rPr>
        <sz val="8"/>
        <rFont val="Arial"/>
        <family val="2"/>
      </rPr>
      <t>sector?</t>
    </r>
  </si>
  <si>
    <r>
      <t>Table 2_1. Retail Price Controls and Regulation*</t>
    </r>
    <r>
      <rPr>
        <b/>
        <vertAlign val="superscript"/>
        <sz val="9"/>
        <rFont val="Arial"/>
        <family val="2"/>
      </rPr>
      <t>x</t>
    </r>
  </si>
  <si>
    <t>not applicable (all prices are regulated)</t>
  </si>
  <si>
    <r>
      <t xml:space="preserve">Do national and/or subnational laws or regulations restrict the number of competing firms allowed to operate a business that provides </t>
    </r>
    <r>
      <rPr>
        <b/>
        <sz val="8"/>
        <rFont val="Arial"/>
        <family val="2"/>
      </rPr>
      <t>Long-Distance Domestic Passenger Transport Services by Coach</t>
    </r>
    <r>
      <rPr>
        <sz val="8"/>
        <rFont val="Arial"/>
        <family val="2"/>
      </rPr>
      <t xml:space="preserve"> (e.g. by establishing a legal monopoly or duopoly, or limiting the number of operators)?</t>
    </r>
  </si>
  <si>
    <r>
      <t xml:space="preserve">Are retail tariffstariffs/fares that firms providing </t>
    </r>
    <r>
      <rPr>
        <b/>
        <sz val="8"/>
        <rFont val="Arial"/>
        <family val="2"/>
      </rPr>
      <t>Long-Distance Domestic Passenger Transport Services by Coach</t>
    </r>
    <r>
      <rPr>
        <sz val="8"/>
        <rFont val="Arial"/>
        <family val="2"/>
      </rPr>
      <t xml:space="preserve"> charge to their passengers regulated or approved by the government, a ministry, a regulator or other public body?</t>
    </r>
  </si>
  <si>
    <r>
      <t>Do national and/or subnational laws or regulations restrict the number of competing firms allowed to operate a</t>
    </r>
    <r>
      <rPr>
        <b/>
        <sz val="8"/>
        <rFont val="Arial"/>
        <family val="2"/>
      </rPr>
      <t xml:space="preserve"> road freight transport business</t>
    </r>
    <r>
      <rPr>
        <sz val="8"/>
        <rFont val="Arial"/>
        <family val="2"/>
      </rPr>
      <t xml:space="preserve"> (e.g. by establishing a legal monopoly or duopoly, or limiting the number of operators)?</t>
    </r>
  </si>
  <si>
    <r>
      <t xml:space="preserve">Are retail tariffs of </t>
    </r>
    <r>
      <rPr>
        <b/>
        <sz val="8"/>
        <rFont val="Arial"/>
        <family val="2"/>
      </rPr>
      <t>road freight transport services</t>
    </r>
    <r>
      <rPr>
        <sz val="8"/>
        <rFont val="Arial"/>
        <family val="2"/>
      </rPr>
      <t xml:space="preserve"> regulated or approved by the government, a ministry, a regulator or other public body?</t>
    </r>
  </si>
  <si>
    <r>
      <t>Does the government/regulator/ministry or other public body provide pricing guidelines for setting retail tariffs to</t>
    </r>
    <r>
      <rPr>
        <b/>
        <sz val="8"/>
        <rFont val="Arial"/>
        <family val="2"/>
      </rPr>
      <t xml:space="preserve"> road freight companies</t>
    </r>
    <r>
      <rPr>
        <sz val="8"/>
        <rFont val="Arial"/>
        <family val="2"/>
      </rPr>
      <t>?</t>
    </r>
  </si>
  <si>
    <r>
      <t xml:space="preserve">Is there a requirement to conduct stakeholder engagement to inform the development of </t>
    </r>
    <r>
      <rPr>
        <b/>
        <sz val="8"/>
        <rFont val="Arial"/>
        <family val="2"/>
      </rPr>
      <t>primary laws</t>
    </r>
    <r>
      <rPr>
        <sz val="8"/>
        <rFont val="Arial"/>
        <family val="2"/>
      </rPr>
      <t xml:space="preserve">? </t>
    </r>
  </si>
  <si>
    <r>
      <t xml:space="preserve">Is there a requirement to conduct stakeholder engagement to inform the development of </t>
    </r>
    <r>
      <rPr>
        <b/>
        <sz val="8"/>
        <rFont val="Arial"/>
        <family val="2"/>
      </rPr>
      <t>subordinate regulations</t>
    </r>
    <r>
      <rPr>
        <sz val="8"/>
        <rFont val="Arial"/>
        <family val="2"/>
      </rPr>
      <t>?</t>
    </r>
  </si>
  <si>
    <r>
      <t xml:space="preserve">Are guidelines available on how to conduct stakeholder engagement on </t>
    </r>
    <r>
      <rPr>
        <b/>
        <sz val="8"/>
        <rFont val="Arial"/>
        <family val="2"/>
      </rPr>
      <t>primary laws</t>
    </r>
    <r>
      <rPr>
        <sz val="8"/>
        <rFont val="Arial"/>
        <family val="2"/>
      </rPr>
      <t xml:space="preserve">? </t>
    </r>
  </si>
  <si>
    <r>
      <t>Are guidelines available on how to conduct stakeholder engagement on</t>
    </r>
    <r>
      <rPr>
        <b/>
        <sz val="8"/>
        <rFont val="Arial"/>
        <family val="2"/>
      </rPr>
      <t xml:space="preserve"> subordinate regulations</t>
    </r>
    <r>
      <rPr>
        <sz val="8"/>
        <rFont val="Arial"/>
        <family val="2"/>
      </rPr>
      <t xml:space="preserve">? </t>
    </r>
  </si>
  <si>
    <t>Professional services</t>
  </si>
  <si>
    <t>Administrative Burden for Limited Liability Companies with employees (up to 9)</t>
  </si>
  <si>
    <t>Administrative requirements for Personally-Owned Enterprises with employees (up to 9)</t>
  </si>
  <si>
    <r>
      <t>Typical total monetary cost</t>
    </r>
    <r>
      <rPr>
        <vertAlign val="superscript"/>
        <sz val="8"/>
        <color theme="1"/>
        <rFont val="Arial"/>
        <family val="2"/>
      </rPr>
      <t>4</t>
    </r>
    <r>
      <rPr>
        <sz val="8"/>
        <color theme="1"/>
        <rFont val="Arial"/>
        <family val="2"/>
      </rPr>
      <t xml:space="preserve"> to complete all mandatory procedures to start a personally owned enterprise</t>
    </r>
  </si>
  <si>
    <r>
      <t>Number of mandatory procedures</t>
    </r>
    <r>
      <rPr>
        <vertAlign val="superscript"/>
        <sz val="8"/>
        <color theme="1"/>
        <rFont val="Arial"/>
        <family val="2"/>
      </rPr>
      <t>3</t>
    </r>
    <r>
      <rPr>
        <sz val="8"/>
        <color theme="1"/>
        <rFont val="Arial"/>
        <family val="2"/>
      </rPr>
      <t xml:space="preserve"> required to register a personally owned enterprise </t>
    </r>
  </si>
  <si>
    <r>
      <t xml:space="preserve">Is a complete online database of all </t>
    </r>
    <r>
      <rPr>
        <b/>
        <sz val="8"/>
        <color theme="1"/>
        <rFont val="Arial"/>
        <family val="2"/>
      </rPr>
      <t>primary laws</t>
    </r>
    <r>
      <rPr>
        <sz val="8"/>
        <color theme="1"/>
        <rFont val="Arial"/>
        <family val="2"/>
      </rPr>
      <t xml:space="preserve"> currently in force freely available to the public in a searchable format?</t>
    </r>
  </si>
  <si>
    <r>
      <t xml:space="preserve">Is a complete online database of all </t>
    </r>
    <r>
      <rPr>
        <b/>
        <sz val="8"/>
        <color theme="1"/>
        <rFont val="Arial"/>
        <family val="2"/>
      </rPr>
      <t>subordinate regulations</t>
    </r>
    <r>
      <rPr>
        <sz val="8"/>
        <color theme="1"/>
        <rFont val="Arial"/>
        <family val="2"/>
      </rPr>
      <t xml:space="preserve"> currently in force freely available to the public in a searchable format?</t>
    </r>
  </si>
  <si>
    <r>
      <t xml:space="preserve">Is there a requirement to use 'plain language' in the drafting of new </t>
    </r>
    <r>
      <rPr>
        <b/>
        <sz val="8"/>
        <color theme="1"/>
        <rFont val="Arial"/>
        <family val="2"/>
      </rPr>
      <t>primary laws</t>
    </r>
    <r>
      <rPr>
        <sz val="8"/>
        <color theme="1"/>
        <rFont val="Arial"/>
        <family val="2"/>
      </rPr>
      <t xml:space="preserve"> and subordinate regulations?</t>
    </r>
  </si>
  <si>
    <r>
      <t xml:space="preserve">Does the government publish online a list of </t>
    </r>
    <r>
      <rPr>
        <b/>
        <sz val="8"/>
        <color theme="1"/>
        <rFont val="Arial"/>
        <family val="2"/>
      </rPr>
      <t>primary laws</t>
    </r>
    <r>
      <rPr>
        <sz val="8"/>
        <color theme="1"/>
        <rFont val="Arial"/>
        <family val="2"/>
      </rPr>
      <t xml:space="preserve"> to be prepared, modified, reformed or repealed in the next six months or more?</t>
    </r>
  </si>
  <si>
    <r>
      <t xml:space="preserve">Does  the government publish online a list of </t>
    </r>
    <r>
      <rPr>
        <b/>
        <sz val="8"/>
        <color theme="1"/>
        <rFont val="Arial"/>
        <family val="2"/>
      </rPr>
      <t>subordinate regulations</t>
    </r>
    <r>
      <rPr>
        <sz val="8"/>
        <color theme="1"/>
        <rFont val="Arial"/>
        <family val="2"/>
      </rPr>
      <t xml:space="preserve"> to be prepared, modified, reformed or repealed in the next six months or more?</t>
    </r>
  </si>
  <si>
    <t>Is there a requirement that any new licence or permit that is introduced by public bodies at any other level of government has to be risk-proportionate?</t>
  </si>
  <si>
    <t>Do licences and permits issued/required by public bodies at any other level of government have to be periodically renewed?</t>
  </si>
  <si>
    <t xml:space="preserve">yes, all or most licences </t>
  </si>
  <si>
    <r>
      <t xml:space="preserve">Do licences and permits issued/required by public bodies at </t>
    </r>
    <r>
      <rPr>
        <u/>
        <sz val="8"/>
        <color theme="1"/>
        <rFont val="Arial"/>
        <family val="2"/>
      </rPr>
      <t xml:space="preserve">central/federal </t>
    </r>
    <r>
      <rPr>
        <sz val="8"/>
        <color theme="1"/>
        <rFont val="Arial"/>
        <family val="2"/>
      </rPr>
      <t>level of government have to be periodically renewed?</t>
    </r>
  </si>
  <si>
    <t xml:space="preserve">yes, for all or most bodies </t>
  </si>
  <si>
    <r>
      <t xml:space="preserve">Are public bodies at </t>
    </r>
    <r>
      <rPr>
        <u/>
        <sz val="8"/>
        <color theme="1"/>
        <rFont val="Arial"/>
        <family val="2"/>
      </rPr>
      <t xml:space="preserve">central/federal </t>
    </r>
    <r>
      <rPr>
        <sz val="8"/>
        <color theme="1"/>
        <rFont val="Arial"/>
        <family val="2"/>
      </rPr>
      <t>level of government required to apply the ‘silence is consent’ principle for issuing permits and licences required by businesses?</t>
    </r>
  </si>
  <si>
    <t>Are public bodies at any other level of government required to apply the ‘silence is consent’ principle for issuing permits and licences required by businesses?</t>
  </si>
  <si>
    <t>Can non-prescription medicines only be sold in pharmacies?</t>
  </si>
  <si>
    <t xml:space="preserve">yes, georeferenced </t>
  </si>
  <si>
    <t>The location of all elements of the existing passive network infrastructure for the provision of fixed e-communication services</t>
  </si>
  <si>
    <t>The location and duration of on-going and planned civil works related to the expansion of the passive network infrastructure for the provision of  fixed e-communication services</t>
  </si>
  <si>
    <t>no, authorized to practice anywhere in the country</t>
  </si>
  <si>
    <t xml:space="preserve">yes, between states (for federal countries)  </t>
  </si>
  <si>
    <t>yes, between sub-national jurisdictions</t>
  </si>
  <si>
    <t>1/13</t>
  </si>
  <si>
    <r>
      <t>Does the government, the relevant ministry, the regulator or another public body provide pricing guidelines for setting retail tariffs in the sea, coastal and inland</t>
    </r>
    <r>
      <rPr>
        <b/>
        <sz val="8"/>
        <rFont val="Arial"/>
        <family val="2"/>
      </rPr>
      <t xml:space="preserve"> freight water transport services </t>
    </r>
    <r>
      <rPr>
        <sz val="8"/>
        <rFont val="Arial"/>
        <family val="2"/>
      </rPr>
      <t>sector?</t>
    </r>
  </si>
  <si>
    <t>Is there a legal requirement for public bodies to grant access to passive infrastructure that they own or control when this is suitable for the deployment offixed and mobile e-communications networks?</t>
  </si>
  <si>
    <r>
      <t xml:space="preserve">Are regulators required to consider all comments received from the stakeholders during the consultation process before finalising any </t>
    </r>
    <r>
      <rPr>
        <b/>
        <sz val="8"/>
        <rFont val="Arial"/>
        <family val="2"/>
      </rPr>
      <t>primary law</t>
    </r>
    <r>
      <rPr>
        <sz val="8"/>
        <rFont val="Arial"/>
        <family val="2"/>
      </rPr>
      <t>?</t>
    </r>
  </si>
  <si>
    <t>not scored</t>
  </si>
  <si>
    <t xml:space="preserve">yes, for some licences </t>
  </si>
  <si>
    <t>yes, for some licences</t>
  </si>
  <si>
    <r>
      <t xml:space="preserve">Is written guidance publicly available on how to assess the impact of </t>
    </r>
    <r>
      <rPr>
        <b/>
        <sz val="8"/>
        <color theme="1"/>
        <rFont val="Arial"/>
        <family val="2"/>
      </rPr>
      <t>new primary laws</t>
    </r>
    <r>
      <rPr>
        <sz val="8"/>
        <color theme="1"/>
        <rFont val="Arial"/>
        <family val="2"/>
      </rPr>
      <t xml:space="preserve"> and/or </t>
    </r>
    <r>
      <rPr>
        <b/>
        <sz val="8"/>
        <color theme="1"/>
        <rFont val="Arial"/>
        <family val="2"/>
      </rPr>
      <t>secondary regulations</t>
    </r>
    <r>
      <rPr>
        <sz val="8"/>
        <color theme="1"/>
        <rFont val="Arial"/>
        <family val="2"/>
      </rPr>
      <t xml:space="preserve"> on the ability of businesses to innovate? </t>
    </r>
  </si>
  <si>
    <t xml:space="preserve">Do federal, national, state, regional or provincial governments control at least one firm in each of the following sectors? </t>
  </si>
  <si>
    <t>Is there an obligation for a pharmacist to supervise the sale of non-prescription medicines?</t>
  </si>
  <si>
    <t>1/18</t>
  </si>
  <si>
    <t>Are the retail prices of non-prescription medicines regulated?</t>
  </si>
  <si>
    <r>
      <t>Table 3_1. Involvement in Business Operations in Service Sectors</t>
    </r>
    <r>
      <rPr>
        <b/>
        <vertAlign val="superscript"/>
        <sz val="9"/>
        <color theme="1"/>
        <rFont val="Arial"/>
        <family val="2"/>
      </rPr>
      <t>*x</t>
    </r>
  </si>
  <si>
    <r>
      <t>Table 3_2.  Involvement in Business Operations in Service Sectors</t>
    </r>
    <r>
      <rPr>
        <b/>
        <vertAlign val="superscript"/>
        <sz val="9"/>
        <color theme="1"/>
        <rFont val="Arial"/>
        <family val="2"/>
      </rPr>
      <t>*x</t>
    </r>
    <r>
      <rPr>
        <b/>
        <sz val="9"/>
        <color theme="1"/>
        <rFont val="Arial"/>
        <family val="2"/>
      </rPr>
      <t xml:space="preserve"> (cont.)</t>
    </r>
  </si>
  <si>
    <r>
      <t>Table 3_3.  Involvement in Business Operations in Service Sectors</t>
    </r>
    <r>
      <rPr>
        <b/>
        <vertAlign val="superscript"/>
        <sz val="9"/>
        <color theme="1"/>
        <rFont val="Arial"/>
        <family val="2"/>
      </rPr>
      <t>*x</t>
    </r>
    <r>
      <rPr>
        <b/>
        <sz val="9"/>
        <color theme="1"/>
        <rFont val="Arial"/>
        <family val="2"/>
      </rPr>
      <t xml:space="preserve"> (cont.)</t>
    </r>
  </si>
  <si>
    <t>limited liability allowed, but not incorporation</t>
  </si>
  <si>
    <r>
      <t>Table 3_4.  Involvement in Business Operations in Service Sectors</t>
    </r>
    <r>
      <rPr>
        <b/>
        <vertAlign val="superscript"/>
        <sz val="9"/>
        <color theme="1"/>
        <rFont val="Arial"/>
        <family val="2"/>
      </rPr>
      <t xml:space="preserve">*x </t>
    </r>
    <r>
      <rPr>
        <b/>
        <sz val="9"/>
        <color theme="1"/>
        <rFont val="Arial"/>
        <family val="2"/>
      </rPr>
      <t>(cont.)</t>
    </r>
  </si>
  <si>
    <r>
      <t>Table 4_1 Involvement in Business Operations in Network Sectors</t>
    </r>
    <r>
      <rPr>
        <b/>
        <vertAlign val="superscript"/>
        <sz val="9"/>
        <color theme="1"/>
        <rFont val="Arial"/>
        <family val="2"/>
      </rPr>
      <t>*x</t>
    </r>
  </si>
  <si>
    <r>
      <t>Table 4_2. Involvement in Business Operations in Network Sectors</t>
    </r>
    <r>
      <rPr>
        <b/>
        <vertAlign val="superscript"/>
        <sz val="9"/>
        <rFont val="Arial"/>
        <family val="2"/>
      </rPr>
      <t>*x</t>
    </r>
    <r>
      <rPr>
        <b/>
        <sz val="9"/>
        <rFont val="Arial"/>
        <family val="2"/>
      </rPr>
      <t xml:space="preserve"> (cont.)</t>
    </r>
  </si>
  <si>
    <t xml:space="preserve">If at least some consumers are allowed to sell demand response to a third party, do they need the consent of their retail supplier? </t>
  </si>
  <si>
    <t>Is written guidance publicly available on how to assess the impact of new primary laws and/or secondary regulations on competition?</t>
  </si>
  <si>
    <r>
      <t xml:space="preserve">Is there a requirement to pass one or more professional examinations in order to legally practice  or to obtain the professional title when this is protected by the law? </t>
    </r>
    <r>
      <rPr>
        <vertAlign val="superscript"/>
        <sz val="8"/>
        <color theme="1"/>
        <rFont val="Arial"/>
        <family val="2"/>
      </rPr>
      <t>2</t>
    </r>
  </si>
  <si>
    <t>Is nationality or citizenship required for a professional to practice in your country?</t>
  </si>
  <si>
    <t>Do laws or regulations establish a clear and transparent process for recognizing education titles that have been earned abroad for professionals?</t>
  </si>
  <si>
    <t xml:space="preserve">Are professionals that have acquired their qualifications in a foreign country required to take a local examination in order to practice? </t>
  </si>
  <si>
    <t>between 10% and 40%</t>
  </si>
  <si>
    <t>Is there an infrastructure manager/system operator that guarantees equivalence of access to the rail infrastructure to all rail operators and prevents discrimination?</t>
  </si>
  <si>
    <t>n.s</t>
  </si>
  <si>
    <t>The location of all elements of the existing passive network infrastructure for the provision of mobile e-communication services</t>
  </si>
  <si>
    <t>The location and duration of on-going and planned civil works related to the expansion of the passive network infrastructure for the provision of  mobile e-communication services</t>
  </si>
  <si>
    <t>yes (national monopoly)</t>
  </si>
  <si>
    <t>Can the regulator, government, ministry or other public body limit industry capacity in other ways in the water passenger transport services?</t>
  </si>
  <si>
    <t>Can the regulator, government, ministry or other public body limit industry capacity in other ways in the water freight transport services?</t>
  </si>
  <si>
    <t>Can the regulator, government, ministry or other public body limit industry capacity in other ways in the road freight transport services?</t>
  </si>
  <si>
    <t>yes (for services between ANY national ports) but some countries excluded</t>
  </si>
  <si>
    <t>competition not allowed</t>
  </si>
  <si>
    <t>Is there an electronic platform where network operators are required to publish information on the occupation level of all elements of the passive network infrastructure for the provision of  fixed e-communication services</t>
  </si>
  <si>
    <t>licenses and permits not issued at this level</t>
  </si>
  <si>
    <t>Is there an electronic platform where network operators are required to publish information on the occupation level of all elements of the passive network infrastructure for the provision of  mobile e-communication services?</t>
  </si>
  <si>
    <t>Do laws or regulations restrict the number of competing firms allowed to operate a business (e.g. by establishing a legal monopoly or duopoly, or a limited number of operators) in the retail electricity sector?</t>
  </si>
  <si>
    <t>not applicable (prices for all domestic consumers regulated)</t>
  </si>
  <si>
    <t>Is there at least one independent retail price comparison tool available for domestic consumers to compare the offers (including tariffs) of gas retail suppliers?</t>
  </si>
  <si>
    <r>
      <t xml:space="preserve">When developing </t>
    </r>
    <r>
      <rPr>
        <b/>
        <sz val="8"/>
        <color theme="1"/>
        <rFont val="Arial"/>
        <family val="2"/>
      </rPr>
      <t>new primary laws</t>
    </r>
    <r>
      <rPr>
        <sz val="8"/>
        <color theme="1"/>
        <rFont val="Arial"/>
        <family val="2"/>
      </rPr>
      <t xml:space="preserve"> are regulators required to include the assessment of the impact of the new primary laws on the ability of businesses to innovate?  </t>
    </r>
  </si>
  <si>
    <r>
      <t xml:space="preserve">When developing </t>
    </r>
    <r>
      <rPr>
        <b/>
        <sz val="8"/>
        <color theme="1"/>
        <rFont val="Arial"/>
        <family val="2"/>
      </rPr>
      <t>new secondary regulations</t>
    </r>
    <r>
      <rPr>
        <sz val="8"/>
        <color theme="1"/>
        <rFont val="Arial"/>
        <family val="2"/>
      </rPr>
      <t xml:space="preserve"> are regulators required to include the assessment of the impact  of the new secondary regulations on the ability of businesses to innovate?  </t>
    </r>
  </si>
  <si>
    <t>non scored</t>
  </si>
  <si>
    <t>Which ownership model best characterises the ownership arrangements for commercial SOEs in your country?</t>
  </si>
  <si>
    <t xml:space="preserve">May the public body that exercises ownership rights over commercial SOEs also set policy priorities and /or exercise regulatory powers, concerning areas that affect the operation of these SOEs?  </t>
  </si>
  <si>
    <t xml:space="preserve">Is there a high-level policy document that clearly states the rationale for government holding ownership rights in each commercial SOE? </t>
  </si>
  <si>
    <t>Is there a high-level policy document that clearly states who exercises the ownership rights in each commercial SOE and lays out how these ownership rights should be exercised?</t>
  </si>
  <si>
    <t xml:space="preserve">Is there a requirement that at least part of the board of commercial SOEs must consist of independent members ? </t>
  </si>
  <si>
    <t xml:space="preserve">If you answered “yes” to the previous question, what proportion of the board of commercial SOEs must be composed of independent members? </t>
  </si>
  <si>
    <t xml:space="preserve">Who appoints the Chief Executive Officer (CEO) in commercial SOEs ? </t>
  </si>
  <si>
    <t xml:space="preserve">Are serving politicians prohibited from being members of the board of directors of commercial SOEs ? </t>
  </si>
  <si>
    <t xml:space="preserve">Are commercial SOEs subject to company law? </t>
  </si>
  <si>
    <t>If there is one or more  commercial SOEs that are not subject to company law because of their legal form, do the statutes that set them up impose constraints similar to company law?</t>
  </si>
  <si>
    <t xml:space="preserve">Are commercial SOEs subject to an exclusion/exemption, either complete or partial, from the application of the competition law in specific sectors (from which privately owned firms do not benefit) when performing commercial activities in competition or potentially in competition with private firms? </t>
  </si>
  <si>
    <t xml:space="preserve">Do the same insolvency rules that apply to private firms also apply to commercial SOEs? </t>
  </si>
  <si>
    <t xml:space="preserve">Are commercial SOEs subject to a tax treatment that is the same or equivalent to the one that applies to privately-controlled firms in similar circumstances? </t>
  </si>
  <si>
    <t xml:space="preserve">Can commercial SOEs have access to financing from federal, national, state, regional or provincial governments’ budget or from state-owned financial institutions at conditions that are better than those available to competing private firms? </t>
  </si>
  <si>
    <t xml:space="preserve">Can commercial SOEs have access to explicit guarantees from federal, national, state, regional or provincial governments on debts they may contract? </t>
  </si>
  <si>
    <t xml:space="preserve">Can commercial SOEs benefit from more favourable treatment than those available to privately-owned firms with whom they compete or could compete in the areas listed below? </t>
  </si>
  <si>
    <t xml:space="preserve">Do commercial SOEs have formal rate-of-return targets that are set by the ownership entity or agreed by the ownership entity and the board of directors? </t>
  </si>
  <si>
    <t xml:space="preserve">If you answered “yes” to the previous question, are these rate-of-return targets for commercial SOEs comparable with the rate-of-return targets for privately-owned firms in similar circumstances? </t>
  </si>
  <si>
    <t xml:space="preserve">Are commercial SOEs subject to the same annual financial reporting and disclosure requirements as privately-owned firms in similar circumstances? </t>
  </si>
  <si>
    <t xml:space="preserve">Are commercial SOEs’ financial statements required to be subject to an annual external audit along similar requirements that apply to publicly-listed privately-owned firms? </t>
  </si>
  <si>
    <t xml:space="preserve">Are there any  commercial SOEs in your country that – besides providing commercial services – also provide services that fall under a public service obligation? </t>
  </si>
  <si>
    <t>yes (it provides a reference price in some tenders)</t>
  </si>
  <si>
    <t>yes (it provides a reference price in all or most tenders)</t>
  </si>
  <si>
    <t>yes (it is required to provide a reference price in all or most tenders)</t>
  </si>
  <si>
    <t>yes (it is required to provide a reference price in some tenders)</t>
  </si>
  <si>
    <t xml:space="preserve">Does the public procurement regulatory framework of your country require firms to be registered in a specific registry in order to submit a bid in a public tender for goods and services? </t>
  </si>
  <si>
    <t xml:space="preserve">Does the public procurement regulatory framework of your country require  firms to be registered in a specific registry in order to submit a bid in a public tender for public works? </t>
  </si>
  <si>
    <t>yes (all or most services)</t>
  </si>
  <si>
    <t>Are there restrictions on the legal form of business for professionals?</t>
  </si>
  <si>
    <t xml:space="preserve">Are there restrictions on inter-professional business co-operation between lawyers/notaries/accountants/architects/civil eng./real etsate agents and other professionals (e.g. partnerships, joint ventures) whether imposed by law or self-regulation by professional bodies, or a combination of the two? </t>
  </si>
  <si>
    <t xml:space="preserve">Is it compulsory to be a member of a professional organization for an individual in order to legally practice as a professional or to obtain the professional title when this is protected by the law? </t>
  </si>
  <si>
    <t>Is there a requirement for public bodies at the central/federal level to adhere to the Once-Only Principle?</t>
  </si>
  <si>
    <t>1/24</t>
  </si>
  <si>
    <t>yes, for all consumers</t>
  </si>
  <si>
    <t>yes, for domestic and small and medium NON-domestic consumers</t>
  </si>
  <si>
    <t>yes, for domestic and small NON-domestic consumers</t>
  </si>
  <si>
    <t>yes, only for vulnerable consumers/ no, not regulated</t>
  </si>
  <si>
    <t>no consumers can choose</t>
  </si>
  <si>
    <t>large and medium NON-domestic consumers</t>
  </si>
  <si>
    <t>all domestic and NON-domestic consumers</t>
  </si>
  <si>
    <t xml:space="preserve">no separation - integrated firm serves &lt;100.000 customers </t>
  </si>
  <si>
    <t xml:space="preserve">accounting separation - integrated firm serves &lt;100.000 customers </t>
  </si>
  <si>
    <t xml:space="preserve">not applicable as integrated firm serves &lt;100.000 customers </t>
  </si>
  <si>
    <t xml:space="preserve">regulated TPA and technical requirements are published </t>
  </si>
  <si>
    <t>negotiated terms</t>
  </si>
  <si>
    <t>access is not permitted</t>
  </si>
  <si>
    <t>switching above 10%</t>
  </si>
  <si>
    <t>switching rate more than 5% and less than 10%</t>
  </si>
  <si>
    <t>switching rate more than 1% and less than 5%</t>
  </si>
  <si>
    <t>switching rate below 1%</t>
  </si>
  <si>
    <t>yes (local/regional monopolies)</t>
  </si>
  <si>
    <t>yes (national monopoly) / yes (local/regional monopolies)</t>
  </si>
  <si>
    <t>open competition</t>
  </si>
  <si>
    <t>open competition by foreign rail operators that offer cabotage services</t>
  </si>
  <si>
    <t>side by side competition</t>
  </si>
  <si>
    <t>public service contracts or franchises</t>
  </si>
  <si>
    <t>yes, (only  some services)</t>
  </si>
  <si>
    <t>yes (all  services)</t>
  </si>
  <si>
    <t>yes (all services)</t>
  </si>
  <si>
    <t>yes (for all services)</t>
  </si>
  <si>
    <t>only one pathway</t>
  </si>
  <si>
    <t>yes, but some countries are excluded</t>
  </si>
  <si>
    <t>yes, anyone up to 49% of the capital/yes, only some other professionals up to 49% of capital</t>
  </si>
  <si>
    <t>yes, anyone up to 74% of the capital/yes, only some other professionals up to 74% of capital</t>
  </si>
  <si>
    <t>only real estate firms can have an interest in a real estate firm that covers up to 49% of the capital  (other firms cannot)</t>
  </si>
  <si>
    <t xml:space="preserve">only law firms can have more than 49% of voting rights in a law firm (other firms cannot) </t>
  </si>
  <si>
    <t>only notary firms can have more than 49% of voting rights in a notary firm (other firms cannot)</t>
  </si>
  <si>
    <t>only accountant firms can have more than 49% of voting rights in an accountancy firm (other firms cannot)</t>
  </si>
  <si>
    <t>only architect firms can have more than 49% of voting rights in an architectural firm (other firms cannot)</t>
  </si>
  <si>
    <t>only engineer firms can have more than 49%  of voting rights in a civil engineering firm (other firms cannot)</t>
  </si>
  <si>
    <t>only real estate firms can have more than 49% of voting rights in a real estate firm (other firms cannot)</t>
  </si>
  <si>
    <t>yes, anyone up to 49% of the voting rights/yes, only some other professionals up to 49% of the voting rights</t>
  </si>
  <si>
    <t>yes, anyone up to 74% of the voting rights/yes, only some other professionals up to 74% of the voting rights</t>
  </si>
  <si>
    <t>incorporation allowed, but no/ limited trading of shares on stock market</t>
  </si>
  <si>
    <t>between 4 and 10 pharmacies</t>
  </si>
  <si>
    <t>yes, (only for some types of outlets)</t>
  </si>
  <si>
    <t xml:space="preserve">yes (but only for a subset) / no </t>
  </si>
  <si>
    <t xml:space="preserve">Are pharmacies allowed to decide their opening hours/days? </t>
  </si>
  <si>
    <t xml:space="preserve">laws/regulations determine opening/closing hours </t>
  </si>
  <si>
    <t xml:space="preserve">professional associations determine opening/closing hours </t>
  </si>
  <si>
    <t xml:space="preserve">centralised model </t>
  </si>
  <si>
    <t xml:space="preserve">a coordinating agency/department/ Twin track model </t>
  </si>
  <si>
    <t>dual ownership</t>
  </si>
  <si>
    <t>dispersed ownership</t>
  </si>
  <si>
    <t xml:space="preserve">yes (in all or most sectors) </t>
  </si>
  <si>
    <t>yes (in some sectors)</t>
  </si>
  <si>
    <t>yes, and it is publicly available</t>
  </si>
  <si>
    <t xml:space="preserve">no/ yes, but not publicly available </t>
  </si>
  <si>
    <t xml:space="preserve">yes, and requirement to do so regularly </t>
  </si>
  <si>
    <t xml:space="preserve">yes, but only done on an ad-hoc basis </t>
  </si>
  <si>
    <t xml:space="preserve">no, but elements of the ownership policy can be found in laws or various other documents </t>
  </si>
  <si>
    <t xml:space="preserve">no/ yes, but it is not publicly available </t>
  </si>
  <si>
    <t>yes (all or most commercial SOEs)</t>
  </si>
  <si>
    <t>yes (some commercial SOEs)</t>
  </si>
  <si>
    <t>majority</t>
  </si>
  <si>
    <t>less than the majority</t>
  </si>
  <si>
    <t>board of the firm</t>
  </si>
  <si>
    <t>combination of board and public authorities</t>
  </si>
  <si>
    <t xml:space="preserve">public authorities/
organization exercising ownership rights </t>
  </si>
  <si>
    <t>yes (for all or most of them)</t>
  </si>
  <si>
    <t>yes (only for some of them)</t>
  </si>
  <si>
    <t xml:space="preserve">yes (some commercial SOEs) </t>
  </si>
  <si>
    <t>yes ( in some sectors)</t>
  </si>
  <si>
    <t xml:space="preserve">no </t>
  </si>
  <si>
    <t xml:space="preserve">not applicable </t>
  </si>
  <si>
    <t xml:space="preserve">yes, by independent professional auditing company </t>
  </si>
  <si>
    <t xml:space="preserve">yes, but performed by state auditor/controller </t>
  </si>
  <si>
    <t xml:space="preserve">yes </t>
  </si>
  <si>
    <t xml:space="preserve">yes (all or most commercial SOEs) </t>
  </si>
  <si>
    <t>Alternative non-regulatory options</t>
  </si>
  <si>
    <t>yes, but there are rules for exemptions or a threshold</t>
  </si>
  <si>
    <t>sum for exclusive rights &lt;=1</t>
  </si>
  <si>
    <t>sum for exclusive rights &gt;1 and &lt;=2</t>
  </si>
  <si>
    <t>sum for exclusive rights &gt;2 and &lt;=3</t>
  </si>
  <si>
    <t>sum  for exclusive rights &gt;3 and &lt;=4</t>
  </si>
  <si>
    <t>sum for exclusive rights &gt;4</t>
  </si>
  <si>
    <r>
      <t xml:space="preserve">If you answered NO to the question above, do federal, national, state or provincial governments hold special voting rights in at least one firm in the sectors listed below, where such voting rights allow the government to do </t>
    </r>
    <r>
      <rPr>
        <b/>
        <sz val="8"/>
        <rFont val="Arial"/>
        <family val="2"/>
      </rPr>
      <t>any of the following</t>
    </r>
    <r>
      <rPr>
        <sz val="8"/>
        <rFont val="Arial"/>
        <family val="2"/>
      </rPr>
      <t>:
- Approve, appoint or remove more than half of the company board 
- Block the sale of shares that could lead to change in the control of the company 
- Prevent the relocation of the company outside the national territory</t>
    </r>
  </si>
  <si>
    <r>
      <t>Table 6. Assessment of Impact on Competition*</t>
    </r>
    <r>
      <rPr>
        <b/>
        <vertAlign val="superscript"/>
        <sz val="9"/>
        <color theme="1"/>
        <rFont val="Arial"/>
        <family val="2"/>
      </rPr>
      <t>x</t>
    </r>
  </si>
  <si>
    <t>yes, at least one</t>
  </si>
  <si>
    <t>no, none of them</t>
  </si>
  <si>
    <t>If fees/tariffs are regulated or self-regulated, what is the nature of these regulations?</t>
  </si>
  <si>
    <t xml:space="preserve">Are the fees/tariffs that professionals or professional firms charge for their services regulated (by government, parliament and/or by the profession itself)? </t>
  </si>
  <si>
    <t xml:space="preserve">When a tender is run, does the contracting authority provide a reference price in the tender documentation for the goods and services it is procuring? </t>
  </si>
  <si>
    <t xml:space="preserve">Does the public procurement regulatory framework of your country require or permit that some tenders for public works are reserved only to domestic firms? </t>
  </si>
  <si>
    <t>1/30</t>
  </si>
  <si>
    <t xml:space="preserve">Are the fees/tariffs that notaries or notary firms charge for their services regulated (by government, parliament and/or by the profession itself)? </t>
  </si>
  <si>
    <t xml:space="preserve">Does the public procurement regulatory framework of your country require or permit that some tenders for goods and services are reserved only to domestic firms? </t>
  </si>
  <si>
    <t xml:space="preserve">yes (some commercial SOEs or in a limited number of circumstances) </t>
  </si>
  <si>
    <t>no/yes (only as a result of a public service obligation)</t>
  </si>
  <si>
    <t>yes, up to 100% of the capital</t>
  </si>
  <si>
    <t>Are there restrictions on which firms can have an ownership-type interest in a notarial firm  (whether imposed by law or self-regulation by professional bodies, or a combination of the two)?</t>
  </si>
  <si>
    <t xml:space="preserve">yes, up to 100% of the voting rights </t>
  </si>
  <si>
    <t>no limited liability allowed</t>
  </si>
  <si>
    <t>only sole proprietorship/personally-owned enterprise</t>
  </si>
  <si>
    <t xml:space="preserve">can decide their opening/closing hours </t>
  </si>
  <si>
    <t>yes (both prescription and non-prescription medicines)</t>
  </si>
  <si>
    <t>yes (only non-prescription medicines)</t>
  </si>
  <si>
    <t>yes (restricted outside seasonal sales)</t>
  </si>
  <si>
    <t>yes (with specific authorisation/ permit/licence)</t>
  </si>
  <si>
    <t>yes (with notification to the relevant public authorities)</t>
  </si>
  <si>
    <t xml:space="preserve">Entry requirements must be proportional to the value or complexity of the tender </t>
  </si>
  <si>
    <t>The time allotted to bidders for submitting their bid must be proportionate to the value or complexity of the tender</t>
  </si>
  <si>
    <r>
      <t xml:space="preserve">Are regulators required to consider all comments received from the stakeholders during the consultation process before finalising any </t>
    </r>
    <r>
      <rPr>
        <b/>
        <sz val="8"/>
        <rFont val="Arial"/>
        <family val="2"/>
      </rPr>
      <t>subordinate</t>
    </r>
    <r>
      <rPr>
        <sz val="8"/>
        <rFont val="Arial"/>
        <family val="2"/>
      </rPr>
      <t xml:space="preserve"> </t>
    </r>
    <r>
      <rPr>
        <b/>
        <sz val="8"/>
        <rFont val="Arial"/>
        <family val="2"/>
      </rPr>
      <t>regulation</t>
    </r>
    <r>
      <rPr>
        <sz val="8"/>
        <rFont val="Arial"/>
        <family val="2"/>
      </rPr>
      <t>?</t>
    </r>
  </si>
  <si>
    <t>Is there a national regulation specifically dealing with conflict of interest for:</t>
  </si>
  <si>
    <r>
      <t>Table 7_1. Interaction with Stakeholders*</t>
    </r>
    <r>
      <rPr>
        <b/>
        <vertAlign val="superscript"/>
        <sz val="9"/>
        <rFont val="Arial"/>
        <family val="2"/>
      </rPr>
      <t>x</t>
    </r>
  </si>
  <si>
    <t>Lobbying Regulation - Interest groups</t>
  </si>
  <si>
    <t>Lobbying Regulation - Interest groups (cont.)</t>
  </si>
  <si>
    <r>
      <t>Table 7_2. Interaction with Stakeholders*</t>
    </r>
    <r>
      <rPr>
        <b/>
        <vertAlign val="superscript"/>
        <sz val="9"/>
        <rFont val="Arial"/>
        <family val="2"/>
      </rPr>
      <t>x</t>
    </r>
    <r>
      <rPr>
        <b/>
        <sz val="9"/>
        <rFont val="Arial"/>
        <family val="2"/>
      </rPr>
      <t xml:space="preserve"> (cont.)</t>
    </r>
  </si>
  <si>
    <t>yes, required for all interest groups</t>
  </si>
  <si>
    <t>yes, required for some interest groups</t>
  </si>
  <si>
    <t>Are there ongoing mechanisms by which the public can make recommendations to modify, provide feedback or dispute specific existing laws and regulations?</t>
  </si>
  <si>
    <t xml:space="preserve">Is there a clear explanation of how to comply with the “plain language” requirement in the law/regulation that requires it, or in a set of guidelines or in another policy document? </t>
  </si>
  <si>
    <t>yes, for all procedures</t>
  </si>
  <si>
    <t xml:space="preserve">yes, for most procedures </t>
  </si>
  <si>
    <t>yes, just for some procedures</t>
  </si>
  <si>
    <t>no, not involved</t>
  </si>
  <si>
    <t>yes, but only in some areas, after an assessment of competition</t>
  </si>
  <si>
    <r>
      <t xml:space="preserve">Table 8 </t>
    </r>
    <r>
      <rPr>
        <b/>
        <vertAlign val="superscript"/>
        <sz val="9"/>
        <color theme="1"/>
        <rFont val="Arial"/>
        <family val="2"/>
      </rPr>
      <t>*x</t>
    </r>
    <r>
      <rPr>
        <b/>
        <sz val="9"/>
        <color theme="1"/>
        <rFont val="Arial"/>
        <family val="2"/>
      </rPr>
      <t>. Administrative Requirements for
LLCs</t>
    </r>
    <r>
      <rPr>
        <b/>
        <vertAlign val="superscript"/>
        <sz val="9"/>
        <color theme="1"/>
        <rFont val="Arial"/>
        <family val="2"/>
      </rPr>
      <t xml:space="preserve">1 </t>
    </r>
    <r>
      <rPr>
        <b/>
        <sz val="9"/>
        <color theme="1"/>
        <rFont val="Arial"/>
        <family val="2"/>
      </rPr>
      <t>and POES</t>
    </r>
    <r>
      <rPr>
        <b/>
        <vertAlign val="superscript"/>
        <sz val="9"/>
        <color theme="1"/>
        <rFont val="Arial"/>
        <family val="2"/>
      </rPr>
      <t>2</t>
    </r>
  </si>
  <si>
    <r>
      <t>Table 9_1. Simplification of Administrative and Regulatory Burden</t>
    </r>
    <r>
      <rPr>
        <b/>
        <vertAlign val="superscript"/>
        <sz val="9"/>
        <color theme="1"/>
        <rFont val="Arial"/>
        <family val="2"/>
      </rPr>
      <t>*x</t>
    </r>
  </si>
  <si>
    <r>
      <t>Table 10_1. Barriers to Entry in Service Sectors</t>
    </r>
    <r>
      <rPr>
        <b/>
        <vertAlign val="superscript"/>
        <sz val="9"/>
        <color theme="1"/>
        <rFont val="Arial"/>
        <family val="2"/>
      </rPr>
      <t>*x</t>
    </r>
  </si>
  <si>
    <r>
      <t>Table 10_2.  Barriers to Entry in Service Sectors</t>
    </r>
    <r>
      <rPr>
        <b/>
        <vertAlign val="superscript"/>
        <sz val="9"/>
        <color theme="1"/>
        <rFont val="Arial"/>
        <family val="2"/>
      </rPr>
      <t>*x</t>
    </r>
    <r>
      <rPr>
        <b/>
        <sz val="9"/>
        <color theme="1"/>
        <rFont val="Arial"/>
        <family val="2"/>
      </rPr>
      <t xml:space="preserve"> (cont.)</t>
    </r>
  </si>
  <si>
    <r>
      <t>Table 11_1. Barriers to Entry in Network Sectors</t>
    </r>
    <r>
      <rPr>
        <b/>
        <vertAlign val="superscript"/>
        <sz val="9"/>
        <color theme="1"/>
        <rFont val="Arial"/>
        <family val="2"/>
      </rPr>
      <t>*x</t>
    </r>
    <r>
      <rPr>
        <b/>
        <sz val="9"/>
        <color theme="1"/>
        <rFont val="Arial"/>
        <family val="2"/>
      </rPr>
      <t xml:space="preserve"> </t>
    </r>
  </si>
  <si>
    <r>
      <t>Table 11_2. Barriers to Entry in Network Sectors</t>
    </r>
    <r>
      <rPr>
        <b/>
        <vertAlign val="superscript"/>
        <sz val="9"/>
        <color theme="1"/>
        <rFont val="Arial"/>
        <family val="2"/>
      </rPr>
      <t>*X</t>
    </r>
    <r>
      <rPr>
        <b/>
        <sz val="9"/>
        <color theme="1"/>
        <rFont val="Arial"/>
        <family val="2"/>
      </rPr>
      <t xml:space="preserve"> (cont.)</t>
    </r>
  </si>
  <si>
    <r>
      <t>Table 11_3. Barriers to Entry in Network Sectors</t>
    </r>
    <r>
      <rPr>
        <b/>
        <vertAlign val="superscript"/>
        <sz val="9"/>
        <color theme="1"/>
        <rFont val="Arial"/>
        <family val="2"/>
      </rPr>
      <t>*X</t>
    </r>
    <r>
      <rPr>
        <b/>
        <sz val="9"/>
        <color theme="1"/>
        <rFont val="Arial"/>
        <family val="2"/>
      </rPr>
      <t xml:space="preserve"> (cont.)</t>
    </r>
  </si>
  <si>
    <r>
      <t>Table 11_4. Barriers to Entry in Network Sectors</t>
    </r>
    <r>
      <rPr>
        <b/>
        <vertAlign val="superscript"/>
        <sz val="9"/>
        <color theme="1"/>
        <rFont val="Arial"/>
        <family val="2"/>
      </rPr>
      <t>*X</t>
    </r>
    <r>
      <rPr>
        <b/>
        <sz val="9"/>
        <color theme="1"/>
        <rFont val="Arial"/>
        <family val="2"/>
      </rPr>
      <t xml:space="preserve"> (cont.)</t>
    </r>
  </si>
  <si>
    <r>
      <t>Table 11_5. Barriers to Entry in Network Sectors</t>
    </r>
    <r>
      <rPr>
        <b/>
        <vertAlign val="superscript"/>
        <sz val="9"/>
        <color theme="1"/>
        <rFont val="Arial"/>
        <family val="2"/>
      </rPr>
      <t>*X</t>
    </r>
    <r>
      <rPr>
        <b/>
        <sz val="9"/>
        <color theme="1"/>
        <rFont val="Arial"/>
        <family val="2"/>
      </rPr>
      <t xml:space="preserve"> (cont.)</t>
    </r>
  </si>
  <si>
    <r>
      <t>Table 11_6. Barriers to Entry in Network Sectors</t>
    </r>
    <r>
      <rPr>
        <b/>
        <vertAlign val="superscript"/>
        <sz val="9"/>
        <color theme="1"/>
        <rFont val="Arial"/>
        <family val="2"/>
      </rPr>
      <t>*X</t>
    </r>
    <r>
      <rPr>
        <b/>
        <sz val="9"/>
        <color theme="1"/>
        <rFont val="Arial"/>
        <family val="2"/>
      </rPr>
      <t xml:space="preserve"> (cont.)</t>
    </r>
  </si>
  <si>
    <r>
      <t>Table 11_7. Barriers to Entry in Network Sectors</t>
    </r>
    <r>
      <rPr>
        <b/>
        <vertAlign val="superscript"/>
        <sz val="9"/>
        <color theme="1"/>
        <rFont val="Arial"/>
        <family val="2"/>
      </rPr>
      <t>*X</t>
    </r>
    <r>
      <rPr>
        <b/>
        <sz val="9"/>
        <color theme="1"/>
        <rFont val="Arial"/>
        <family val="2"/>
      </rPr>
      <t xml:space="preserve"> (cont.)</t>
    </r>
  </si>
  <si>
    <r>
      <t>Table 11_8. Barriers to Entry in Network Sectors</t>
    </r>
    <r>
      <rPr>
        <b/>
        <vertAlign val="superscript"/>
        <sz val="9"/>
        <color theme="1"/>
        <rFont val="Arial"/>
        <family val="2"/>
      </rPr>
      <t>*X</t>
    </r>
    <r>
      <rPr>
        <b/>
        <sz val="9"/>
        <color theme="1"/>
        <rFont val="Arial"/>
        <family val="2"/>
      </rPr>
      <t xml:space="preserve"> (cont.)</t>
    </r>
  </si>
  <si>
    <t>Table 12. Barriers to Foreign Direct Investment</t>
  </si>
  <si>
    <t>Table 13. Barriers to Trade Facilitation</t>
  </si>
  <si>
    <t>Table 14. Tariff Trade Barriers</t>
  </si>
  <si>
    <t>yes (national monopoly) / yes (local monopolies) / yes (limited number of operators)/yes (market only partially open to competition)</t>
  </si>
  <si>
    <t>yes (limited number of operators) / no (market open to competition)//yes (market only partially open to competition)</t>
  </si>
  <si>
    <t>legal separation/operational separation</t>
  </si>
  <si>
    <r>
      <t>What is necessary in order to set up a firm in the following sectors?</t>
    </r>
    <r>
      <rPr>
        <vertAlign val="superscript"/>
        <sz val="8"/>
        <color theme="1"/>
        <rFont val="Arial"/>
        <family val="2"/>
      </rPr>
      <t>1</t>
    </r>
  </si>
  <si>
    <r>
      <t xml:space="preserve">Do laws or regulations restrict the number of competing firms allowed to operate a business (e.g. by establishing a legal monopoly or duopoly, or limiting the number of operators) in the sea, coastal and inland </t>
    </r>
    <r>
      <rPr>
        <b/>
        <sz val="8"/>
        <rFont val="Arial"/>
        <family val="2"/>
      </rPr>
      <t>freight water transport</t>
    </r>
    <r>
      <rPr>
        <sz val="8"/>
        <rFont val="Arial"/>
        <family val="2"/>
      </rPr>
      <t xml:space="preserve"> sector?</t>
    </r>
  </si>
  <si>
    <r>
      <t>Are retail tariffs for sea, coastal and inland</t>
    </r>
    <r>
      <rPr>
        <b/>
        <sz val="8"/>
        <rFont val="Arial"/>
        <family val="2"/>
      </rPr>
      <t xml:space="preserve"> freight water transport services</t>
    </r>
    <r>
      <rPr>
        <sz val="8"/>
        <rFont val="Arial"/>
        <family val="2"/>
      </rPr>
      <t xml:space="preserve"> regulated or approved by the government, a ministry, a regulator or other public body? </t>
    </r>
  </si>
  <si>
    <t xml:space="preserve">* If one or more data points are not available, the weights herein shown have to be changed to exclude the missing information. If more than 20% of data points are missing, the indicator will not be calculated.
</t>
  </si>
  <si>
    <t>* If one or more data points are not available, the weights herein shown have to be changed to exclude the missing information. If more than 20% of data points are missing, the indicator will not be calculated.</t>
  </si>
  <si>
    <r>
      <rPr>
        <vertAlign val="superscript"/>
        <sz val="8"/>
        <rFont val="Arial"/>
        <family val="2"/>
      </rPr>
      <t>X</t>
    </r>
    <r>
      <rPr>
        <sz val="8"/>
        <rFont val="Arial"/>
        <family val="2"/>
      </rPr>
      <t xml:space="preserve"> The schematas do not contain all the questions included in the 2023 PMR questionnaires, only the ones that are scored.</t>
    </r>
  </si>
  <si>
    <r>
      <rPr>
        <vertAlign val="superscript"/>
        <sz val="9"/>
        <rFont val="Arial"/>
        <family val="2"/>
      </rPr>
      <t>1</t>
    </r>
    <r>
      <rPr>
        <vertAlign val="superscript"/>
        <sz val="8"/>
        <rFont val="Arial"/>
        <family val="2"/>
      </rPr>
      <t xml:space="preserve"> </t>
    </r>
    <r>
      <rPr>
        <sz val="8"/>
        <rFont val="Arial"/>
        <family val="2"/>
      </rPr>
      <t xml:space="preserve">   Electricity: simple average across segments: generation(1/2), retail supply(1/2).</t>
    </r>
  </si>
  <si>
    <r>
      <rPr>
        <vertAlign val="superscript"/>
        <sz val="8"/>
        <rFont val="Arial"/>
        <family val="2"/>
      </rPr>
      <t xml:space="preserve">1 </t>
    </r>
    <r>
      <rPr>
        <sz val="8"/>
        <rFont val="Arial"/>
        <family val="2"/>
      </rPr>
      <t xml:space="preserve">   Gas: simple average across segments: production (1/3), storage (1/3), retail supply(1/3).</t>
    </r>
  </si>
  <si>
    <r>
      <rPr>
        <vertAlign val="superscript"/>
        <sz val="8"/>
        <rFont val="Arial"/>
        <family val="2"/>
      </rPr>
      <t>1.</t>
    </r>
    <r>
      <rPr>
        <sz val="8"/>
        <rFont val="Arial"/>
        <family val="2"/>
      </rPr>
      <t xml:space="preserve">   This question and the following ones are asked only if there is an operator with market power.</t>
    </r>
  </si>
  <si>
    <r>
      <rPr>
        <vertAlign val="superscript"/>
        <sz val="8"/>
        <rFont val="Arial"/>
        <family val="2"/>
      </rPr>
      <t>2</t>
    </r>
    <r>
      <rPr>
        <sz val="8"/>
        <rFont val="Arial"/>
        <family val="2"/>
      </rPr>
      <t xml:space="preserve">   This question and the following ones are asked if there is no operator with market power.</t>
    </r>
  </si>
  <si>
    <r>
      <rPr>
        <vertAlign val="superscript"/>
        <sz val="8"/>
        <rFont val="Arial"/>
        <family val="2"/>
      </rPr>
      <t>1</t>
    </r>
    <r>
      <rPr>
        <sz val="8"/>
        <rFont val="Arial"/>
        <family val="2"/>
      </rPr>
      <t xml:space="preserve">  Simple average over 2 segments (Sea, coastal and inland passenger water transport, Sea, coastal and inland freight water transport).</t>
    </r>
  </si>
  <si>
    <r>
      <rPr>
        <vertAlign val="superscript"/>
        <sz val="8"/>
        <color theme="1"/>
        <rFont val="Arial"/>
        <family val="2"/>
      </rPr>
      <t xml:space="preserve">1 </t>
    </r>
    <r>
      <rPr>
        <sz val="8"/>
        <color theme="1"/>
        <rFont val="Arial"/>
        <family val="2"/>
      </rPr>
      <t xml:space="preserve">A limited liability company is an entity with a separate legal personality. This means that the organization can do business and enter into contracts in its own name. The company is owned by shareholders who invest their capital in it and the shareholders decide on how the company is run and who manages it. Here we refer to a company:
-- where all shareholders have limited liability, and
--  that is not quoted on the stock market.
</t>
    </r>
    <r>
      <rPr>
        <vertAlign val="superscript"/>
        <sz val="8"/>
        <color theme="1"/>
        <rFont val="Arial"/>
        <family val="2"/>
      </rPr>
      <t>2</t>
    </r>
    <r>
      <rPr>
        <sz val="8"/>
        <color theme="1"/>
        <rFont val="Arial"/>
        <family val="2"/>
      </rPr>
      <t xml:space="preserve"> A personally owned enterprise is a type of business entity that is owned and run by one natural person and in which there is no legal distinction between the owner and the business (i.e. the business entity has no separate legal personality). The owner receives all profits (subject to taxation specific to the business) and has unlimited responsibility for all losses and debts. Hence, there is no limit to liability. </t>
    </r>
  </si>
  <si>
    <r>
      <rPr>
        <vertAlign val="superscript"/>
        <sz val="8"/>
        <color theme="1"/>
        <rFont val="Arial"/>
        <family val="2"/>
      </rPr>
      <t>3</t>
    </r>
    <r>
      <rPr>
        <sz val="8"/>
        <color theme="1"/>
        <rFont val="Arial"/>
        <family val="2"/>
      </rPr>
      <t xml:space="preserve"> For each procedure</t>
    </r>
    <r>
      <rPr>
        <vertAlign val="subscript"/>
        <sz val="8"/>
        <color theme="1"/>
        <rFont val="Arial"/>
        <family val="2"/>
      </rPr>
      <t>i</t>
    </r>
    <r>
      <rPr>
        <sz val="8"/>
        <color theme="1"/>
        <rFont val="Arial"/>
        <family val="2"/>
      </rPr>
      <t>,  'Proc</t>
    </r>
    <r>
      <rPr>
        <vertAlign val="subscript"/>
        <sz val="8"/>
        <color theme="1"/>
        <rFont val="Arial"/>
        <family val="2"/>
      </rPr>
      <t>i</t>
    </r>
    <r>
      <rPr>
        <sz val="8"/>
        <color theme="1"/>
        <rFont val="Arial"/>
        <family val="2"/>
      </rPr>
      <t xml:space="preserve">' is: scored 0 if the procedure is not necessary, or if it is done during registration at the Company Registry or OSS, or if it can be done jointly with another activity, and it is scored as 0.5 if it can be done online on various websites. It is scored 1 if it can only be done in person. 
• Yes, in person (1)
• Yes, online (0.5)
• Yes, done jointly with registration at the Company Registry (0)
• Yes, done jointly with another listed procedure (0)
• No (0) </t>
    </r>
  </si>
  <si>
    <r>
      <t>Intermediate topic weight</t>
    </r>
    <r>
      <rPr>
        <b/>
        <vertAlign val="subscript"/>
        <sz val="8"/>
        <rFont val="Arial"/>
        <family val="2"/>
      </rPr>
      <t xml:space="preserve"> </t>
    </r>
  </si>
  <si>
    <t xml:space="preserve">yes (national monopoly) / yes (local monopolies)  / yes (limited number of operators)          </t>
  </si>
  <si>
    <r>
      <rPr>
        <vertAlign val="superscript"/>
        <sz val="8"/>
        <color theme="1"/>
        <rFont val="Arial"/>
        <family val="2"/>
      </rPr>
      <t xml:space="preserve">1  </t>
    </r>
    <r>
      <rPr>
        <sz val="8"/>
        <color theme="1"/>
        <rFont val="Arial"/>
        <family val="2"/>
      </rPr>
      <t xml:space="preserve">   Average over two jurisdictions if effective regulation differs across states/provinces/municipalities. If there are no restrictions on shop opening hours, the jurisdiction is scored 0.</t>
    </r>
  </si>
  <si>
    <r>
      <rPr>
        <vertAlign val="superscript"/>
        <sz val="8"/>
        <color theme="1"/>
        <rFont val="Arial"/>
        <family val="2"/>
      </rPr>
      <t>2</t>
    </r>
    <r>
      <rPr>
        <sz val="8"/>
        <color theme="1"/>
        <rFont val="Arial"/>
        <family val="2"/>
      </rPr>
      <t xml:space="preserve">   Maximum number of hours per weekday, difference between opening and closing hours on weekdays or maximum number of hours per week divided by 7.</t>
    </r>
  </si>
  <si>
    <r>
      <rPr>
        <vertAlign val="superscript"/>
        <sz val="8"/>
        <color theme="1"/>
        <rFont val="Arial"/>
        <family val="2"/>
      </rPr>
      <t xml:space="preserve">3 </t>
    </r>
    <r>
      <rPr>
        <sz val="8"/>
        <color theme="1"/>
        <rFont val="Arial"/>
        <family val="2"/>
      </rPr>
      <t xml:space="preserve">  Maximum number of hours on Saturdays, difference between opening and closing hours on Saturdays or maximum number of hours per week divided by 7.</t>
    </r>
  </si>
  <si>
    <r>
      <rPr>
        <vertAlign val="superscript"/>
        <sz val="8"/>
        <color theme="1"/>
        <rFont val="Arial"/>
        <family val="2"/>
      </rPr>
      <t xml:space="preserve">1  </t>
    </r>
    <r>
      <rPr>
        <sz val="8"/>
        <color theme="1"/>
        <rFont val="Arial"/>
        <family val="2"/>
      </rPr>
      <t xml:space="preserve">Average over six professions: accountants, architects, civil engineers, estate agents, lawyers and notaries. If less than 6 professions exist, average is calculate over the remaining ones. </t>
    </r>
  </si>
  <si>
    <t xml:space="preserve">List of sectors:  </t>
  </si>
  <si>
    <r>
      <t>E-communications</t>
    </r>
    <r>
      <rPr>
        <vertAlign val="superscript"/>
        <sz val="8"/>
        <rFont val="Arial"/>
        <family val="2"/>
      </rPr>
      <t>1</t>
    </r>
  </si>
  <si>
    <r>
      <t>Electricity</t>
    </r>
    <r>
      <rPr>
        <vertAlign val="superscript"/>
        <sz val="8"/>
        <rFont val="Arial"/>
        <family val="2"/>
      </rPr>
      <t>1</t>
    </r>
  </si>
  <si>
    <r>
      <t>Road transport</t>
    </r>
    <r>
      <rPr>
        <vertAlign val="superscript"/>
        <sz val="8"/>
        <rFont val="Arial"/>
        <family val="2"/>
      </rPr>
      <t>1</t>
    </r>
  </si>
  <si>
    <r>
      <t>Water transport</t>
    </r>
    <r>
      <rPr>
        <vertAlign val="superscript"/>
        <sz val="8"/>
        <rFont val="Arial"/>
        <family val="2"/>
      </rPr>
      <t>1</t>
    </r>
  </si>
  <si>
    <r>
      <t>Natural Gas</t>
    </r>
    <r>
      <rPr>
        <vertAlign val="superscript"/>
        <sz val="8"/>
        <rFont val="Arial"/>
        <family val="2"/>
      </rPr>
      <t>1</t>
    </r>
  </si>
  <si>
    <r>
      <t>Air transport</t>
    </r>
    <r>
      <rPr>
        <vertAlign val="superscript"/>
        <sz val="9"/>
        <rFont val="Arial"/>
        <family val="2"/>
      </rPr>
      <t>1</t>
    </r>
  </si>
  <si>
    <r>
      <t>Rail transport</t>
    </r>
    <r>
      <rPr>
        <vertAlign val="superscript"/>
        <sz val="8"/>
        <rFont val="Arial"/>
        <family val="2"/>
      </rPr>
      <t>1</t>
    </r>
  </si>
  <si>
    <r>
      <rPr>
        <vertAlign val="superscript"/>
        <sz val="8"/>
        <color theme="1"/>
        <rFont val="Arial"/>
        <family val="2"/>
      </rPr>
      <t>1</t>
    </r>
    <r>
      <rPr>
        <sz val="8"/>
        <color theme="1"/>
        <rFont val="Arial"/>
        <family val="2"/>
      </rPr>
      <t xml:space="preserve"> Treatment of network sectors: 
(1) Electricity - simple average across segments: generation(1/2), retail supply(1/2).
(2) Natural Gas - simple average across segments: production (1/3), storage (1/3), retail supply(1/3).
(3) E-communications - simple average across 4 segments: fixed network (1/4), fixed services (1/4), mobile network (1/4), mobile services (1/4).
(4) Air transport - simple average across 3 segments: domestic passenger transport (1/3), international passenger transport (1/3), operation of airports (1/3). 
(5) Rail transport - simple average over 2 segments: freight transport (1/2) and passenger transport (1/2).
(6) Road transport - simple average over 2 segments: road freight (1/2), long distance transport of passengers by coach (1/2).
(7) Water transport - simple average over 3 segments: sea, coastal and inland passenger water transport (1/3), sea, coastal and inland freight water transport (1/3), operation of terminal facilities (1/3).</t>
    </r>
  </si>
  <si>
    <r>
      <rPr>
        <vertAlign val="superscript"/>
        <sz val="8"/>
        <rFont val="Arial"/>
        <family val="2"/>
      </rPr>
      <t>2</t>
    </r>
    <r>
      <rPr>
        <sz val="8"/>
        <rFont val="Arial"/>
        <family val="2"/>
      </rPr>
      <t xml:space="preserve">  If the TFIs are not available for a country the following approach is followed: 
 a) if the country is a member of the OECD, the average of the TFIs for the all other OECD members is used
 b) if the country is not a member of the OECD, the average of the TFIs for all the non-OECD countries for which these indicators are available is used</t>
    </r>
  </si>
  <si>
    <r>
      <t>OECD Trade Facilitation Indicators</t>
    </r>
    <r>
      <rPr>
        <vertAlign val="superscript"/>
        <sz val="8"/>
        <color indexed="8"/>
        <rFont val="Arial"/>
        <family val="2"/>
      </rPr>
      <t>1,2,3</t>
    </r>
  </si>
  <si>
    <r>
      <t>OECD FDI restrictiveness index</t>
    </r>
    <r>
      <rPr>
        <vertAlign val="superscript"/>
        <sz val="8"/>
        <color indexed="8"/>
        <rFont val="Arial"/>
        <family val="2"/>
      </rPr>
      <t>12</t>
    </r>
  </si>
  <si>
    <r>
      <rPr>
        <vertAlign val="superscript"/>
        <sz val="8"/>
        <color theme="1"/>
        <rFont val="Arial"/>
        <family val="2"/>
      </rPr>
      <t>1</t>
    </r>
    <r>
      <rPr>
        <sz val="8"/>
        <color theme="1"/>
        <rFont val="Arial"/>
        <family val="2"/>
      </rPr>
      <t xml:space="preserve">  OECD FDI restrictiveness index taken from OECD.Stat.</t>
    </r>
  </si>
  <si>
    <r>
      <rPr>
        <vertAlign val="superscript"/>
        <sz val="8"/>
        <rFont val="Arial"/>
        <family val="2"/>
      </rPr>
      <t>2</t>
    </r>
    <r>
      <rPr>
        <sz val="8"/>
        <rFont val="Arial"/>
        <family val="2"/>
      </rPr>
      <t xml:space="preserve">  If the FDI index is not available for a country the following approach is followed: 
 a) if the country is a member of the OECD, the average of the FID indexes for the all other OECD members is used
 b) if the country is not a member of the OECD, the average of the FDI indexes for all the non-OECD countries for which it is available is used</t>
    </r>
  </si>
  <si>
    <t>* If one or more data points are not available, the weights herein shown have to be changed to exclude the missing information. If more than 20% of data points are missing, this component and the resulting low-level indicator will not be calculated.</t>
  </si>
  <si>
    <r>
      <rPr>
        <vertAlign val="superscript"/>
        <sz val="8"/>
        <color theme="1"/>
        <rFont val="Arial"/>
        <family val="2"/>
      </rPr>
      <t xml:space="preserve">1  </t>
    </r>
    <r>
      <rPr>
        <sz val="8"/>
        <color theme="1"/>
        <rFont val="Arial"/>
        <family val="2"/>
      </rPr>
      <t>Average of all the OECD Trade Facilitation Indicators (TFIs). Series based on the 2017 methodology</t>
    </r>
  </si>
  <si>
    <t xml:space="preserve">Concerning the legitimate interaction between interest groups and public officials in the regulatory process, are (at least some) interest groups required to register in a dedicated public registry for lobbyists? </t>
  </si>
  <si>
    <t>Is the number of notaries allowed to practice in your country limited by law or self-regulation by professional bodies (or a combination of the two)?</t>
  </si>
  <si>
    <t>no/ yes, but only in some areas after an assesment of competition/ yes</t>
  </si>
  <si>
    <t>no / yes, but only in some areas after an assesment of competition</t>
  </si>
  <si>
    <t>4 or 5</t>
  </si>
  <si>
    <t>6 or 7</t>
  </si>
  <si>
    <t>8 or more</t>
  </si>
  <si>
    <t>Do laws or regulations restrict the number of competing firms allowed to operate a business (e.g. by establishing a legal monopoly or duopoly, or a limited number of operators) in the retail gas sector - small commercial and domestic users?</t>
  </si>
  <si>
    <t>Utilities - Energy</t>
  </si>
  <si>
    <t>Utilities - E-communications</t>
  </si>
  <si>
    <r>
      <t>Are (at least some) consumers allowed to sell demand response to a third party?</t>
    </r>
    <r>
      <rPr>
        <vertAlign val="superscript"/>
        <sz val="8"/>
        <color theme="1"/>
        <rFont val="Arial"/>
        <family val="2"/>
      </rPr>
      <t>1</t>
    </r>
  </si>
  <si>
    <r>
      <rPr>
        <vertAlign val="superscript"/>
        <sz val="8"/>
        <rFont val="Arial"/>
        <family val="2"/>
      </rPr>
      <t>1</t>
    </r>
    <r>
      <rPr>
        <sz val="8"/>
        <rFont val="Arial"/>
        <family val="2"/>
      </rPr>
      <t xml:space="preserve"> The questions relate to the Electricity sector</t>
    </r>
  </si>
  <si>
    <t>&gt;9.75%</t>
  </si>
  <si>
    <t>1/48</t>
  </si>
  <si>
    <t>Is your country participating in a regional agreement for air transport services?</t>
  </si>
  <si>
    <t>Communication and Simplification of Regulatory burden</t>
  </si>
  <si>
    <t>Licences and permits</t>
  </si>
  <si>
    <t>legal separation/ operational separation/ a combination of the two</t>
  </si>
  <si>
    <t xml:space="preserve">only some forms of advertising allowed </t>
  </si>
  <si>
    <r>
      <rPr>
        <vertAlign val="superscript"/>
        <sz val="8"/>
        <color theme="1"/>
        <rFont val="Arial"/>
        <family val="2"/>
      </rPr>
      <t xml:space="preserve">4 </t>
    </r>
    <r>
      <rPr>
        <sz val="8"/>
        <color theme="1"/>
        <rFont val="Arial"/>
        <family val="2"/>
      </rPr>
      <t xml:space="preserve">  Maximum number of hours on Sundays/public holidays, difference between opening and closing hours on Sundays/public holidays or maximum number of hours per week divided by 7. If shops are not generally allowed to open on Sundays/public holidays, the value is adjusted by multiplying it with the number of Sundays/holidays that shops are allowed to open during a year, divided by 62.</t>
    </r>
  </si>
  <si>
    <t>no option allowed</t>
  </si>
  <si>
    <t>3 options allowed</t>
  </si>
  <si>
    <t>2 options allowed</t>
  </si>
  <si>
    <t>1 option allowed</t>
  </si>
  <si>
    <t>If secondary trading of spectrum is permitted,are the following options allowed? : Partial transfer of the relevant licence / Concurrent transfer of the relevant licence / Spectrum leasing</t>
  </si>
  <si>
    <r>
      <t xml:space="preserve">What form of vertical separation </t>
    </r>
    <r>
      <rPr>
        <b/>
        <sz val="8"/>
        <rFont val="Arial"/>
        <family val="2"/>
      </rPr>
      <t>effectively exists</t>
    </r>
    <r>
      <rPr>
        <sz val="8"/>
        <rFont val="Arial"/>
        <family val="2"/>
      </rPr>
      <t xml:space="preserve"> between the largest operator in the following sectors and largest gas  transmission system operator?</t>
    </r>
    <r>
      <rPr>
        <vertAlign val="superscript"/>
        <sz val="8"/>
        <rFont val="Arial"/>
        <family val="2"/>
      </rPr>
      <t>1</t>
    </r>
  </si>
  <si>
    <r>
      <t xml:space="preserve">What form of vertical separation is </t>
    </r>
    <r>
      <rPr>
        <b/>
        <sz val="8"/>
        <rFont val="Arial"/>
        <family val="2"/>
      </rPr>
      <t>required by regulation</t>
    </r>
    <r>
      <rPr>
        <sz val="8"/>
        <rFont val="Arial"/>
        <family val="2"/>
      </rPr>
      <t xml:space="preserve"> for the following sectors from gas distribution?</t>
    </r>
    <r>
      <rPr>
        <vertAlign val="superscript"/>
        <sz val="8"/>
        <rFont val="Arial"/>
        <family val="2"/>
      </rPr>
      <t>1</t>
    </r>
  </si>
  <si>
    <t>Degree of protection from political interference</t>
  </si>
  <si>
    <t>Rationale for Ownership</t>
  </si>
  <si>
    <t>Degree of insulation from market discipline</t>
  </si>
  <si>
    <t xml:space="preserve">Are there requirements in place to provide commercial SOEs with adequate compensation for fulfilling their public service obligations? </t>
  </si>
  <si>
    <t>Public service obligations</t>
  </si>
  <si>
    <r>
      <t>If the answer to the question above is yes, is there a requirement on this operator (or group of operators) to publish a reference offer and to regularly update it?</t>
    </r>
    <r>
      <rPr>
        <vertAlign val="superscript"/>
        <sz val="8"/>
        <color theme="1"/>
        <rFont val="Arial"/>
        <family val="2"/>
      </rPr>
      <t xml:space="preserve"> 2</t>
    </r>
  </si>
  <si>
    <r>
      <rPr>
        <vertAlign val="superscript"/>
        <sz val="8"/>
        <rFont val="Arial"/>
        <family val="2"/>
      </rPr>
      <t>3.</t>
    </r>
    <r>
      <rPr>
        <sz val="8"/>
        <rFont val="Arial"/>
        <family val="2"/>
      </rPr>
      <t xml:space="preserve">   This question and the following ones are asked if there is no operator with market power.</t>
    </r>
  </si>
  <si>
    <r>
      <rPr>
        <vertAlign val="superscript"/>
        <sz val="8"/>
        <rFont val="Arial"/>
        <family val="2"/>
      </rPr>
      <t>2.</t>
    </r>
    <r>
      <rPr>
        <sz val="8"/>
        <rFont val="Arial"/>
        <family val="2"/>
      </rPr>
      <t xml:space="preserve">   This question is not scored for wholesale fixed call termination services and mobile call termination services.</t>
    </r>
  </si>
  <si>
    <t>(for each of the 5 markets)</t>
  </si>
  <si>
    <t>Table 1_4. Quality and Scope of Public Ownership (cont.)</t>
  </si>
  <si>
    <t xml:space="preserve">no exclusive right to any activity </t>
  </si>
  <si>
    <t>no (owner can decide freely)</t>
  </si>
  <si>
    <t>After registering in a general commercial or trade registry (in those countries where this is necessary), is an additional registration in a register only for retail trade activities required in order to establish a new retail outlet?</t>
  </si>
  <si>
    <t xml:space="preserve">If registration in a register only for retail trade activities is only required depending on the outlet size (e.g. only for large outlets), what is the threshold from which this requirement applies? </t>
  </si>
  <si>
    <t>Is an authorisation needed in order to establish a retail outlet?</t>
  </si>
  <si>
    <t xml:space="preserve">If an authorisation is only required depending on the outlet size (e.g. only for large outlets), what is the threshold from which this requirement applies? </t>
  </si>
  <si>
    <t xml:space="preserve">Are additional licenses or permits (not related to health and safety or environmental protection regulations) needed to establish a retail outlet? </t>
  </si>
  <si>
    <t xml:space="preserve">If additional licenses or permits are needed only depending on the outlet size (e.g. only for large outlets), what is the threshold from which this requirement applies? </t>
  </si>
  <si>
    <t xml:space="preserve">Are there restrictions on where a pharmacy can be located? </t>
  </si>
  <si>
    <r>
      <t xml:space="preserve">Do professionals have exclusive or shared exclusive rights to provide certain activities? </t>
    </r>
    <r>
      <rPr>
        <vertAlign val="superscript"/>
        <sz val="8"/>
        <color theme="1"/>
        <rFont val="Arial"/>
        <family val="2"/>
      </rPr>
      <t>1, 2,3,4</t>
    </r>
  </si>
  <si>
    <t>1.    Average over six professions: accountants, architects, civil engineers, estate agents, lawyers and notaries. If less than 6 professions exist, average is calculate over the remaining ones. For example in some countries, notaries do not exist as an independent profession and nhence they are not included in the average.</t>
  </si>
  <si>
    <t>2.  Activities related to auditing are recorded in the PMR database, but are not counted when the score for exclusive rights over activities is calculated for the profession of accountants.</t>
  </si>
  <si>
    <t>4.  For estate agent the score is calculated as explained in the note above and then multiplied by 2.</t>
  </si>
  <si>
    <t>5. This question only applies to notaries.</t>
  </si>
  <si>
    <r>
      <t xml:space="preserve">Is the number of notaries allowed to practice in your country limited by law or self-regulation by professional bodies (or a combination of the two)? </t>
    </r>
    <r>
      <rPr>
        <vertAlign val="superscript"/>
        <sz val="8"/>
        <color theme="1"/>
        <rFont val="Arial"/>
        <family val="2"/>
      </rPr>
      <t>5</t>
    </r>
  </si>
  <si>
    <r>
      <t xml:space="preserve">Restrictions on foreign entry </t>
    </r>
    <r>
      <rPr>
        <b/>
        <vertAlign val="superscript"/>
        <sz val="8"/>
        <rFont val="Arial"/>
        <family val="2"/>
      </rPr>
      <t>1</t>
    </r>
  </si>
  <si>
    <t xml:space="preserve">Professional services </t>
  </si>
  <si>
    <t>no / not applicable</t>
  </si>
  <si>
    <t>no/ not applicable</t>
  </si>
  <si>
    <t>no / not applicable (impact on ability of businesses to innovate not required)</t>
  </si>
  <si>
    <t>no / not applicable (assessement of impact on competition not required)</t>
  </si>
  <si>
    <t>no /not applicable, RIAs are not required</t>
  </si>
  <si>
    <t xml:space="preserve">If you answered “yes” to the previous question, are there clear legal obligations in place to ensure functional separation or, at least, accounting separation between the activities undertaken to comply with the public service obligations and the activities undertake to provide commercial services for these SOEs? </t>
  </si>
  <si>
    <r>
      <t>Are there territorial restrictions to the ability of professionals to practice within your country, imposed by law or self-regulation by professional bodies (or a combination of the two )?</t>
    </r>
    <r>
      <rPr>
        <vertAlign val="superscript"/>
        <sz val="8"/>
        <rFont val="Arial"/>
        <family val="2"/>
      </rPr>
      <t>6</t>
    </r>
  </si>
  <si>
    <t>6. This question only applies to accountants, architects, civil engineers, estate agents, lawyers</t>
  </si>
  <si>
    <r>
      <t>If fees/tariffs are regulated or self-regulated, what is the nature of these regulations?</t>
    </r>
    <r>
      <rPr>
        <vertAlign val="superscript"/>
        <sz val="8"/>
        <rFont val="Arial"/>
        <family val="2"/>
      </rPr>
      <t>1</t>
    </r>
  </si>
  <si>
    <t xml:space="preserve">Is the retail price of any good subject to price controls or price regulation? 
Staple goods (e.g. milk, bread, corn)
Gasoline
Books
LPG (Liquefied petroleum gas)
Pre booked taxi rides
Other goods and services </t>
  </si>
  <si>
    <t>Can any of the goods or services listed below only be sold in outlets operating under a local or national legal monopoly? Perfumes, Gasoline, LPG (Liquefied petroleum gas), Tobacco, Alcoholic beverages (such as vines or spirits), other goods or services</t>
  </si>
  <si>
    <t>Are there goods and services that cannot be sold online (i.e. over the internet), but can be sold in brick and mortar shops?  Non-Prescription Medicines, Prescription Medicines, LPG (Liquefied petroleum gas), other goods or services</t>
  </si>
  <si>
    <t xml:space="preserve">1. If different tariffs are regulated in different ways - hence answers refer to some activities - the final score is the average of two forms of regulation </t>
  </si>
  <si>
    <t>3.  The score is equal to 1 for any activity whose rights are exclusive to one profession, even if self-provision is possible. The score is 0.5 if the exclusive rights over an activity are shared with at least another profession and/or if the exclusive rights are only for a subset of what is included in the activity. When more than one profession surveyed in the PMR database can share the exclusive rights over the same activity (e.g. the exclusive right over conveyancing are shared among lawyers, notaries and estate agents), the average is weighted by the number of professions (e.g. in the previous case 3) in order to ensure that there is no double-counting. When the exclusive rights over an activity are shared with other regulated professions not surveyed in the PMR database, no weighting is done as there is no risk of double-counting.</t>
  </si>
  <si>
    <t>Quality and Scope of Public Ownership*</t>
  </si>
  <si>
    <r>
      <t>Table 2_2. Retail Price Controls and Regulation*</t>
    </r>
    <r>
      <rPr>
        <b/>
        <vertAlign val="superscript"/>
        <sz val="9"/>
        <rFont val="Arial"/>
        <family val="2"/>
      </rPr>
      <t>x</t>
    </r>
    <r>
      <rPr>
        <b/>
        <sz val="9"/>
        <rFont val="Arial"/>
        <family val="2"/>
      </rPr>
      <t xml:space="preserve"> (cont.)</t>
    </r>
  </si>
  <si>
    <r>
      <t>Table 2_3. Retail Price Controls and Regulation*</t>
    </r>
    <r>
      <rPr>
        <b/>
        <vertAlign val="superscript"/>
        <sz val="9"/>
        <rFont val="Arial"/>
        <family val="2"/>
      </rPr>
      <t>x</t>
    </r>
    <r>
      <rPr>
        <b/>
        <sz val="9"/>
        <rFont val="Arial"/>
        <family val="2"/>
      </rPr>
      <t xml:space="preserve"> (cont.)</t>
    </r>
  </si>
  <si>
    <r>
      <t>Table 2_4. Retail Price Controls and Regulation*</t>
    </r>
    <r>
      <rPr>
        <b/>
        <vertAlign val="superscript"/>
        <sz val="9"/>
        <rFont val="Arial"/>
        <family val="2"/>
      </rPr>
      <t>x</t>
    </r>
    <r>
      <rPr>
        <b/>
        <sz val="9"/>
        <rFont val="Arial"/>
        <family val="2"/>
      </rPr>
      <t xml:space="preserve"> (cont.)</t>
    </r>
  </si>
  <si>
    <t xml:space="preserve">If you answered  Yes to the question above, is there a requirement to prove that the division into lots of contracts has been considered and to provide a justification for not doing so? </t>
  </si>
  <si>
    <r>
      <t>Table 9_2. Simplification of Administrative and Regulatory Burden</t>
    </r>
    <r>
      <rPr>
        <b/>
        <vertAlign val="superscript"/>
        <sz val="9"/>
        <color theme="1"/>
        <rFont val="Arial"/>
        <family val="2"/>
      </rPr>
      <t>*x</t>
    </r>
    <r>
      <rPr>
        <b/>
        <sz val="9"/>
        <color theme="1"/>
        <rFont val="Arial"/>
        <family val="2"/>
      </rPr>
      <t xml:space="preserve"> (cont.)</t>
    </r>
  </si>
  <si>
    <t>Data point weight**</t>
  </si>
  <si>
    <t>1/48 for each 5 markets</t>
  </si>
  <si>
    <r>
      <t xml:space="preserve">If there is an operator (or group of operators) that has significant/substantial market power, is this operator (or group of operators) required to provide a </t>
    </r>
    <r>
      <rPr>
        <b/>
        <sz val="8"/>
        <color theme="1"/>
        <rFont val="Arial"/>
        <family val="2"/>
      </rPr>
      <t>wholesale dedicated internet access / wholesale fixed call origination services / wholesale fixed call termination services / mobile call origination services / wholesale mobile call termination services</t>
    </r>
    <r>
      <rPr>
        <sz val="8"/>
        <color theme="1"/>
        <rFont val="Arial"/>
        <family val="2"/>
      </rPr>
      <t>?</t>
    </r>
    <r>
      <rPr>
        <vertAlign val="superscript"/>
        <sz val="8"/>
        <color theme="1"/>
        <rFont val="Arial"/>
        <family val="2"/>
      </rPr>
      <t>1</t>
    </r>
  </si>
  <si>
    <r>
      <t xml:space="preserve">Is there an operator (or group of operators) that has significant/substantial market power in the market for the provision of </t>
    </r>
    <r>
      <rPr>
        <b/>
        <sz val="8"/>
        <color theme="1"/>
        <rFont val="Arial"/>
        <family val="2"/>
      </rPr>
      <t>wholesale dedicated internet access  / wholesale fixed call origination services / wholesale fixed call termination services / wholesale mobile call origination services / wholesale mobile call termination services</t>
    </r>
    <r>
      <rPr>
        <sz val="8"/>
        <color theme="1"/>
        <rFont val="Arial"/>
        <family val="2"/>
      </rPr>
      <t>?</t>
    </r>
  </si>
  <si>
    <r>
      <t xml:space="preserve">If no operator (or group of operators) has significant/substantial market power, is any operator required to provide a </t>
    </r>
    <r>
      <rPr>
        <b/>
        <sz val="8"/>
        <color theme="1"/>
        <rFont val="Arial"/>
        <family val="2"/>
      </rPr>
      <t>wholesale dedicated internet access / wholesale fixed call origination services / wholesale fixed call termination services / wholesale mobile call origination services /wholesale mobile call termination services?</t>
    </r>
    <r>
      <rPr>
        <b/>
        <vertAlign val="superscript"/>
        <sz val="8"/>
        <color theme="1"/>
        <rFont val="Arial"/>
        <family val="2"/>
      </rPr>
      <t>3</t>
    </r>
  </si>
  <si>
    <r>
      <rPr>
        <vertAlign val="superscript"/>
        <sz val="8"/>
        <color theme="1"/>
        <rFont val="Arial"/>
        <family val="2"/>
      </rPr>
      <t>4</t>
    </r>
    <r>
      <rPr>
        <sz val="8"/>
        <color theme="1"/>
        <rFont val="Arial"/>
        <family val="2"/>
      </rPr>
      <t xml:space="preserve"> The procedure "Register the Ultimate Beneficial Owners (UBO) with a public register" (Q10b.1.1_16) is not scored </t>
    </r>
  </si>
  <si>
    <r>
      <t>Number of mandatory procedures</t>
    </r>
    <r>
      <rPr>
        <vertAlign val="superscript"/>
        <sz val="8"/>
        <color theme="1"/>
        <rFont val="Arial"/>
        <family val="2"/>
      </rPr>
      <t>3,4</t>
    </r>
    <r>
      <rPr>
        <sz val="8"/>
        <color theme="1"/>
        <rFont val="Arial"/>
        <family val="2"/>
      </rPr>
      <t xml:space="preserve"> required to register a such a limited liability company</t>
    </r>
  </si>
  <si>
    <r>
      <t>Typical total monetary cost</t>
    </r>
    <r>
      <rPr>
        <vertAlign val="superscript"/>
        <sz val="8"/>
        <color theme="1"/>
        <rFont val="Arial"/>
        <family val="2"/>
      </rPr>
      <t>5</t>
    </r>
    <r>
      <rPr>
        <sz val="8"/>
        <color theme="1"/>
        <rFont val="Arial"/>
        <family val="2"/>
      </rPr>
      <t xml:space="preserve"> to complete all mandatory procedures to start a limited liability company</t>
    </r>
  </si>
  <si>
    <r>
      <t>Minimum paid-up capital</t>
    </r>
    <r>
      <rPr>
        <vertAlign val="superscript"/>
        <sz val="8"/>
        <color theme="1"/>
        <rFont val="Arial"/>
        <family val="2"/>
      </rPr>
      <t>6</t>
    </r>
    <r>
      <rPr>
        <sz val="8"/>
        <color theme="1"/>
        <rFont val="Arial"/>
        <family val="2"/>
      </rPr>
      <t xml:space="preserve"> needed to start a limited liability company</t>
    </r>
  </si>
  <si>
    <r>
      <rPr>
        <vertAlign val="superscript"/>
        <sz val="8"/>
        <color theme="1"/>
        <rFont val="Arial"/>
        <family val="2"/>
      </rPr>
      <t>5</t>
    </r>
    <r>
      <rPr>
        <sz val="8"/>
        <color theme="1"/>
        <rFont val="Arial"/>
        <family val="2"/>
      </rPr>
      <t xml:space="preserve"> Cost = (Total monetary cost / GDP per capita)*100</t>
    </r>
  </si>
  <si>
    <r>
      <rPr>
        <vertAlign val="superscript"/>
        <sz val="8"/>
        <color theme="1"/>
        <rFont val="Arial"/>
        <family val="2"/>
      </rPr>
      <t>6</t>
    </r>
    <r>
      <rPr>
        <sz val="8"/>
        <color theme="1"/>
        <rFont val="Arial"/>
        <family val="2"/>
      </rPr>
      <t xml:space="preserve"> Cap = (Minimum paid-up capital / GDP per capita)*100</t>
    </r>
  </si>
  <si>
    <t>Existence of a single webpage or web-portal where one could get information on all procedures that are required to start a limited liability company (except for industry-specific notifications and licenses, including environmental ones)</t>
  </si>
  <si>
    <t>Existence of a single webpage or web-portal where one could get information on all procedures that are required to start a personally-owned enterprise (except for industry-specific notifications and licenses, including environmental ones)</t>
  </si>
  <si>
    <t>Indication in laws or regulations concerning the process to start a limited liability company of the maximum time within which the procedure(s) required to start such a company must be completed by the relevant public bodies</t>
  </si>
  <si>
    <t>licenses and permits not issued at this level/central government does not have this information</t>
  </si>
  <si>
    <r>
      <t xml:space="preserve">Table 1_3. Quality and Scope of Public Ownership 
</t>
    </r>
    <r>
      <rPr>
        <b/>
        <sz val="8"/>
        <rFont val="Arial"/>
        <family val="2"/>
      </rPr>
      <t>This table includes the first Component</t>
    </r>
    <r>
      <rPr>
        <b/>
        <sz val="9"/>
        <rFont val="Arial"/>
        <family val="2"/>
      </rPr>
      <t xml:space="preserve"> of this indicator- </t>
    </r>
    <r>
      <rPr>
        <b/>
        <i/>
        <sz val="8"/>
        <rFont val="Arial"/>
        <family val="2"/>
      </rPr>
      <t>Scope of Direct and Indirect Control of Firms by the State*</t>
    </r>
    <r>
      <rPr>
        <b/>
        <i/>
        <vertAlign val="superscript"/>
        <sz val="8"/>
        <rFont val="Arial"/>
        <family val="2"/>
      </rPr>
      <t>x</t>
    </r>
  </si>
  <si>
    <r>
      <t>The component</t>
    </r>
    <r>
      <rPr>
        <u/>
        <sz val="8"/>
        <rFont val="Arial"/>
        <family val="2"/>
      </rPr>
      <t xml:space="preserve"> Scope of Direct and Indirect Control of Firms by the State</t>
    </r>
    <r>
      <rPr>
        <sz val="8"/>
        <rFont val="Arial"/>
        <family val="2"/>
      </rPr>
      <t xml:space="preserve"> (Table 1_3) is multiplied by the value of the indicator </t>
    </r>
    <r>
      <rPr>
        <u/>
        <sz val="8"/>
        <rFont val="Arial"/>
        <family val="2"/>
      </rPr>
      <t>Governance of SOEs</t>
    </r>
    <r>
      <rPr>
        <sz val="8"/>
        <rFont val="Arial"/>
        <family val="2"/>
      </rPr>
      <t xml:space="preserve"> (Tables 1_1 and 1_2) and divided by </t>
    </r>
    <r>
      <rPr>
        <u/>
        <sz val="8"/>
        <rFont val="Arial"/>
        <family val="2"/>
      </rPr>
      <t>6</t>
    </r>
  </si>
  <si>
    <r>
      <t>Table 1_1. Governance of Commercial SOEs*</t>
    </r>
    <r>
      <rPr>
        <b/>
        <vertAlign val="superscript"/>
        <sz val="9"/>
        <rFont val="Arial"/>
        <family val="2"/>
      </rPr>
      <t>x</t>
    </r>
  </si>
  <si>
    <r>
      <t>Table 1_2.  Governance of Commercial SOEs*</t>
    </r>
    <r>
      <rPr>
        <b/>
        <vertAlign val="superscript"/>
        <sz val="9"/>
        <rFont val="Arial"/>
        <family val="2"/>
      </rPr>
      <t>x</t>
    </r>
    <r>
      <rPr>
        <b/>
        <sz val="9"/>
        <rFont val="Arial"/>
        <family val="2"/>
      </rPr>
      <t xml:space="preserve"> (cont.)</t>
    </r>
  </si>
  <si>
    <t>Q6.1.8</t>
  </si>
  <si>
    <t>Q6.1.8a</t>
  </si>
  <si>
    <t>Q6.1.9</t>
  </si>
  <si>
    <t>Q6.1.10</t>
  </si>
  <si>
    <t>Q6.1.11</t>
  </si>
  <si>
    <t>Q6.1.12</t>
  </si>
  <si>
    <t>Q6.1.13</t>
  </si>
  <si>
    <t>Q6.1.14_i</t>
  </si>
  <si>
    <t>Q6.1.14_ii</t>
  </si>
  <si>
    <t>Q6.1.14_iii</t>
  </si>
  <si>
    <t>Q6.1.14_iv</t>
  </si>
  <si>
    <t>Q6.1.14_v</t>
  </si>
  <si>
    <t>Q6.1.18</t>
  </si>
  <si>
    <t>Q6.1.18a</t>
  </si>
  <si>
    <t>Q6.1.19</t>
  </si>
  <si>
    <t>Q6.1.19a</t>
  </si>
  <si>
    <t>Q6.1.3</t>
  </si>
  <si>
    <t>Q6.1.3b</t>
  </si>
  <si>
    <t>Q6.1.4</t>
  </si>
  <si>
    <t>Q6.1.1</t>
  </si>
  <si>
    <t>Q6.1.2</t>
  </si>
  <si>
    <t>Q6.1.5</t>
  </si>
  <si>
    <t>Q6.1.5b</t>
  </si>
  <si>
    <t>Q6.1.6</t>
  </si>
  <si>
    <t>Q6.1.7</t>
  </si>
  <si>
    <t>Q6.1.15</t>
  </si>
  <si>
    <t>Q6.1.15b</t>
  </si>
  <si>
    <t>Q6.1.16</t>
  </si>
  <si>
    <t>Q6.1.17</t>
  </si>
  <si>
    <t>Q9.1.1_O1</t>
  </si>
  <si>
    <t>Q9.1.1_O2</t>
  </si>
  <si>
    <t>Q9.1.1_O3</t>
  </si>
  <si>
    <t>Q9.1.1_O4</t>
  </si>
  <si>
    <t>Q9.1.1_O5</t>
  </si>
  <si>
    <t>Q9.1.1_O6</t>
  </si>
  <si>
    <t>Q9.1.1_O7</t>
  </si>
  <si>
    <t>Q9.1.1_O8</t>
  </si>
  <si>
    <t>Q9.1.1_O9</t>
  </si>
  <si>
    <t>Q9.1.1_O10</t>
  </si>
  <si>
    <t>Q9.1.1_O11</t>
  </si>
  <si>
    <t>Q9.1.1_O12</t>
  </si>
  <si>
    <t>Q9.1.1_O13</t>
  </si>
  <si>
    <t>Q9.1.1_O14</t>
  </si>
  <si>
    <t>Q9.1.1_O15</t>
  </si>
  <si>
    <t>Q9.1.1_O16</t>
  </si>
  <si>
    <t>Q9.1.2a_O1;Q9.1.2b_O1;Q9.1.2c_O1;Q9.1.2a_O2;Q9.1.2b_O2;Q9.1.2c_O2;Q9.1.2a_O3;Q9.1.2b_O3;Q9.1.2c_O3;Q9.1.2a_O4;Q9.1.2b_O4;Q9.1.2c_O4;Q9.1.2a_O5;Q9.1.2b_O5;Q9.1.2c_O5;Q9.1.2a_O6;Q9.1.2b_O6;Q9.1.2c_O6;Q9.1.2a_O7;Q9.1.2b_O7;Q9.1.2c_O7;Q9.1.2a_O8;Q9.1.2b_O8;Q9.1.2c_O8;Q9.1.2a_O9;Q9.1.2b_O9;Q9.1.2c_O9;Q9.1.2a_O10;Q9.1.2b_O10;Q9.1.2c_O10;Q9.1.2a_O11;Q9.1.2b_O11;Q9.1.2c_O11;Q9.1.2a_O12;Q9.1.2b_O12;Q9.1.2c_O12;Q9.1.2a_O13;Q9.1.2b_O13;Q9.1.2c_O13;Q9.1.2a_O14;Q9.1.2b_O14;Q9.1.2c_O14;Q9.1.2a_O15;Q9.1.2b_O15;Q9.1.2c_O15;Q9.1.2a_O16;Q9.1.2b_O16;Q9.1.2c_O16;Q9.1.2a_O17;Q9.1.2b_O17;Q9.1.2c_O17</t>
  </si>
  <si>
    <t>Q3b.2.2</t>
  </si>
  <si>
    <t>Q3b.2.8</t>
  </si>
  <si>
    <t>Q3b.2.9</t>
  </si>
  <si>
    <t>Q3c.2.2_TW1</t>
  </si>
  <si>
    <t>Q3c.2.7_TW1</t>
  </si>
  <si>
    <t>Q3c.2.8_TW1</t>
  </si>
  <si>
    <t>Q3c.2.2_TW2</t>
  </si>
  <si>
    <t>Q3c.2.7_TW2</t>
  </si>
  <si>
    <t>Q3c.2.8_TW2</t>
  </si>
  <si>
    <t>Q3d.2.2</t>
  </si>
  <si>
    <t>Q3d.2.12</t>
  </si>
  <si>
    <t>Q3d.2.13</t>
  </si>
  <si>
    <t>Q3e.2.1</t>
  </si>
  <si>
    <t>Q3e.2.3</t>
  </si>
  <si>
    <t>Q1a.3.2</t>
  </si>
  <si>
    <t>Q1b.3.2</t>
  </si>
  <si>
    <t>Q2.2.2_C2</t>
  </si>
  <si>
    <t>Q2.2.16</t>
  </si>
  <si>
    <t>Q2.3.2_C4</t>
  </si>
  <si>
    <t>Q2.3.15</t>
  </si>
  <si>
    <t>Q8a.2.8; Q8b.2.9; Q8c.2.8; Q8d.2.8; Q8e.2.8; Q8f.2.8</t>
  </si>
  <si>
    <t>Q8a.2.8a_i;Q8a.2.8a_ii;Q8a.2.8a_iii;Q8a.2.8a_iv;Q8a.2.8a_v;Q8a.2.8a_vi</t>
  </si>
  <si>
    <t>Q8c.2.8a_i;Q8c.2.8a_ii;Q8c.2.8a_iii;Q8c.2.8a_iv;Q8c.2.8a_v;Q8c.2.8a_vi</t>
  </si>
  <si>
    <t>Q8d.2.8a_i;Q8d.2.8a_ii;Q8d.2.8a_iii;Q8d.2.8a_iv;Q8d.2.8a_v;Q8d.2.8a_vi</t>
  </si>
  <si>
    <t xml:space="preserve">Q8e.2.8a_i; Q8e.2.8a_ii; Q8e.2.8a_iii; Q8e.2.8a_iv; Q8e.2.8a_v; Q8e.2.8a_vi </t>
  </si>
  <si>
    <t>Estate Agents</t>
  </si>
  <si>
    <t>Q8f.2.8a_i;Q8f.2.8a_ii;Q8f.2.8a_iii;Q8f.2.8a_iv;Q8f.2.8a_v;Q8f.2.8a_vi</t>
  </si>
  <si>
    <t>Q8b.2.3</t>
  </si>
  <si>
    <t>Q8b.2.9</t>
  </si>
  <si>
    <t>Q8a.2.8a_i;Q8a.2.8a_ii;Q8a.2.8a_iii;Q8a.2.8a_iv;Q8a.2.8a_v;Q8a.2.8a_vi;Q8c.2.8a_i;Q8c.2.8a_ii;Q8c.2.8a_iii;Q8c.2.8a_iv;Q8c.2.8a_v;Q8c.2.8a_vi; Q8d.2.8a_i;Q8d.2.8a_ii;Q8d.2.8a_iii;Q8d.2.8a_iv;Q8d.2.8a_v;Q8a.2.8d_vi;Q8c.2.8d_i;Q8e.2.8a_ii;Q8e.2.8a_iii;Q8e.2.8a_iv;Q8e.2.8e_v;Q8c.2.8e_vi; Q8f.2.8a_i;Q8f.2.8a_ii;Q8f.2.8a_iii;Q8f.2.8a_iv;Q8f.2.8a_v;Q8f.2.8a_vi</t>
  </si>
  <si>
    <t>Q7.2.4_i;Q7.2.4_ii;Q7.2.4_iii;Q7.2.4_iv;Q7.2.4_v;Q7.2.4_vi;Q7.2.4_xii;Q7.2.4_xiv;Q7.2.4_xv;Q7.2.4_xvi;Q7.2.4_xvii</t>
  </si>
  <si>
    <t>Q7.3.7</t>
  </si>
  <si>
    <t>Q7.3.8</t>
  </si>
  <si>
    <t>Q8a.2.4</t>
  </si>
  <si>
    <t>Q8b.2.5</t>
  </si>
  <si>
    <t>Q8c.2.4</t>
  </si>
  <si>
    <t>Q8d.2.4</t>
  </si>
  <si>
    <t>Q8e.2.4</t>
  </si>
  <si>
    <t>Q8f.2.4</t>
  </si>
  <si>
    <t>Q8a.2.5</t>
  </si>
  <si>
    <t>Q8b.2.6</t>
  </si>
  <si>
    <t>Q8c.2.5</t>
  </si>
  <si>
    <t>Q8d.2.5</t>
  </si>
  <si>
    <t>Q8e.2.5</t>
  </si>
  <si>
    <t>Q8f.2.5</t>
  </si>
  <si>
    <t>Q8a.2.6</t>
  </si>
  <si>
    <t>Q8b.2.7</t>
  </si>
  <si>
    <t>Q8c.2.6</t>
  </si>
  <si>
    <t>Q8d.2.6</t>
  </si>
  <si>
    <t>Q8e.2.6</t>
  </si>
  <si>
    <t>Q8f.2.6</t>
  </si>
  <si>
    <t>Q8a.2.7</t>
  </si>
  <si>
    <t>Q8b.2.8</t>
  </si>
  <si>
    <t>Q8c.2.7</t>
  </si>
  <si>
    <t>Q8d.2.7</t>
  </si>
  <si>
    <t>Q8e.2.7</t>
  </si>
  <si>
    <t>Q8f.2.7</t>
  </si>
  <si>
    <t>Q8a.2.3; Q8b.2.4; Q8c.2.3; Q8d.2.3; Q8e.2.3; Q8f.2.3</t>
  </si>
  <si>
    <t>Q8a.2.9;Q8b.2.10; Q8c.2.9;Q8d.2.9;Q8e.2.9;Q8f.2.9</t>
  </si>
  <si>
    <t>Q8a.2.1;Q8b.2.1; Q8c.2.1;Q8d.2.1;Q8e.2.1;Q8f.2.1</t>
  </si>
  <si>
    <t>Q8a.2.10;Q8b.2.11; Q8c.2.10;Q8d.2.10;Q8e.2.10;Q8f.2.10</t>
  </si>
  <si>
    <t>Q7.3.3</t>
  </si>
  <si>
    <t>Q7.3.9</t>
  </si>
  <si>
    <t>Q7.3.4</t>
  </si>
  <si>
    <t>Q7.3.6</t>
  </si>
  <si>
    <t>Q7.3.5</t>
  </si>
  <si>
    <t>Q7.3.5a</t>
  </si>
  <si>
    <t>Q7.2.6</t>
  </si>
  <si>
    <t>Q7.2.5</t>
  </si>
  <si>
    <t>Q7.2.5a</t>
  </si>
  <si>
    <t>Q7.2.7</t>
  </si>
  <si>
    <t>Q7.2.8</t>
  </si>
  <si>
    <t>Q7.2.2_i;Q7.2.2_ii;Q7.2.2_iv;Q7.2.2_viii;Q7.2.2_ix;Q7.2.2_x;Q7.2.2_xi</t>
  </si>
  <si>
    <t>Q7.2.3_i</t>
  </si>
  <si>
    <t>Q7.2.3_ii</t>
  </si>
  <si>
    <t>Q7.2.3_iii</t>
  </si>
  <si>
    <t>Q2.2.17</t>
  </si>
  <si>
    <t>Q2.2.17b</t>
  </si>
  <si>
    <t>Q2.3.17</t>
  </si>
  <si>
    <t>Q2.3.17b</t>
  </si>
  <si>
    <t>Q2.3.16</t>
  </si>
  <si>
    <t>Q1a.2.2_E5</t>
  </si>
  <si>
    <t>Q1a.2.13</t>
  </si>
  <si>
    <t>Q1b.2.2_G8</t>
  </si>
  <si>
    <t>Q1b.2.12</t>
  </si>
  <si>
    <t>Q1a.3.1</t>
  </si>
  <si>
    <t>Q1b.3.1</t>
  </si>
  <si>
    <t>Q1a.2.12</t>
  </si>
  <si>
    <t>Q1a.2.12a</t>
  </si>
  <si>
    <t>Q1a.2.12c</t>
  </si>
  <si>
    <t>Q2.4.1a</t>
  </si>
  <si>
    <t>Q2.4.1b</t>
  </si>
  <si>
    <t>Q2.4.1d</t>
  </si>
  <si>
    <t>Q2.4.1f</t>
  </si>
  <si>
    <t>Q2.4.1c</t>
  </si>
  <si>
    <t>Q2.4.1e</t>
  </si>
  <si>
    <t>Q3c.2.3_TW1</t>
  </si>
  <si>
    <t>Q3c.2.3_TW2</t>
  </si>
  <si>
    <t>Q3d.2.10</t>
  </si>
  <si>
    <t>Q3e.2.2</t>
  </si>
  <si>
    <t>Q3b.2.3_i</t>
  </si>
  <si>
    <t>Q3b.2.3_ii</t>
  </si>
  <si>
    <t>Q3b.2.3_iii</t>
  </si>
  <si>
    <t>Q5.1.1</t>
  </si>
  <si>
    <t>Q5.1.2</t>
  </si>
  <si>
    <t>Q5.1.3_i</t>
  </si>
  <si>
    <t>Q5.1.3_ii</t>
  </si>
  <si>
    <t>Q5.1.3_iii</t>
  </si>
  <si>
    <t>Q5.1.3_iv</t>
  </si>
  <si>
    <t>Q5.1.3_v</t>
  </si>
  <si>
    <t>Q5.1.4</t>
  </si>
  <si>
    <t>Q5.1.5</t>
  </si>
  <si>
    <t>Q5.1.5a</t>
  </si>
  <si>
    <t>Q5.1.6</t>
  </si>
  <si>
    <t>Q5.4.1</t>
  </si>
  <si>
    <t>Q5.4.2_i</t>
  </si>
  <si>
    <t>Q5.4.2_ii</t>
  </si>
  <si>
    <t>Q5.3.3</t>
  </si>
  <si>
    <t>Q5.3.4</t>
  </si>
  <si>
    <t>Q5.3.5</t>
  </si>
  <si>
    <t>Q5.2.1</t>
  </si>
  <si>
    <t>Q5.2.2</t>
  </si>
  <si>
    <t>Q5.2.3_i</t>
  </si>
  <si>
    <t>Q5.2.3_ii</t>
  </si>
  <si>
    <t>Q5.2.3_iii</t>
  </si>
  <si>
    <t>Q5.2.3_iv</t>
  </si>
  <si>
    <t>Q5.2.3_v</t>
  </si>
  <si>
    <t>Q5.2.4</t>
  </si>
  <si>
    <t>Q5.2.5</t>
  </si>
  <si>
    <t>Q5.2.5a</t>
  </si>
  <si>
    <t>Q5.2.6</t>
  </si>
  <si>
    <t>Q5.4.3</t>
  </si>
  <si>
    <t>Q5.4.4</t>
  </si>
  <si>
    <t>Q5.4.5</t>
  </si>
  <si>
    <t>Q4.3.1_i</t>
  </si>
  <si>
    <t>Q4.3.1_ii</t>
  </si>
  <si>
    <t>Q4.3.1_iii</t>
  </si>
  <si>
    <t>Q4.3.1_iv</t>
  </si>
  <si>
    <r>
      <t xml:space="preserve">When developing </t>
    </r>
    <r>
      <rPr>
        <b/>
        <sz val="8"/>
        <color theme="1"/>
        <rFont val="Arial"/>
        <family val="2"/>
      </rPr>
      <t>subordinate regulations</t>
    </r>
    <r>
      <rPr>
        <sz val="8"/>
        <color theme="1"/>
        <rFont val="Arial"/>
        <family val="2"/>
      </rPr>
      <t>, are regulators required to identify and assess the impacts of the following:</t>
    </r>
  </si>
  <si>
    <t>Q4.3.2_i</t>
  </si>
  <si>
    <t>Q4.3.2_ii</t>
  </si>
  <si>
    <t>Q4.3.2_iii</t>
  </si>
  <si>
    <t>Q4.3.2_iv</t>
  </si>
  <si>
    <t>Q4.3.4</t>
  </si>
  <si>
    <t>Q4.3.5</t>
  </si>
  <si>
    <t>Q4.3.6</t>
  </si>
  <si>
    <t>Q4.3.7</t>
  </si>
  <si>
    <t>Q4.3.8</t>
  </si>
  <si>
    <t>Q4.3.9</t>
  </si>
  <si>
    <t>Q4.3.10</t>
  </si>
  <si>
    <t>Q4.3.11</t>
  </si>
  <si>
    <t>Q4.3.12</t>
  </si>
  <si>
    <t>Q4.3.13</t>
  </si>
  <si>
    <t>Q4.2.1</t>
  </si>
  <si>
    <t>Q4.2.2</t>
  </si>
  <si>
    <t>Q4.2.2b</t>
  </si>
  <si>
    <t>Q4.6.1_i</t>
  </si>
  <si>
    <t>Q4.6.1_ii</t>
  </si>
  <si>
    <t>Q4.6.1_iii</t>
  </si>
  <si>
    <t>Q4.6.1_iv</t>
  </si>
  <si>
    <t>Q4.6.1_v</t>
  </si>
  <si>
    <t>Q4.6.1_vi</t>
  </si>
  <si>
    <t>Q4.6.1_vii</t>
  </si>
  <si>
    <t>Q4.6.1_viii</t>
  </si>
  <si>
    <t>Q4.6.2</t>
  </si>
  <si>
    <t>Q4.6.2a</t>
  </si>
  <si>
    <t xml:space="preserve">Are public officials involved in regulatory processes required to pro-actively make their agendas available to the public, in order to increase transparency on their legitimate interaction with interest groups? </t>
  </si>
  <si>
    <t>Q4.6.3</t>
  </si>
  <si>
    <t>Q4.6.4</t>
  </si>
  <si>
    <t>Q4.6.5</t>
  </si>
  <si>
    <t>Q4.6.6_i</t>
  </si>
  <si>
    <t>Q4.6.6_ii</t>
  </si>
  <si>
    <t>Q4.6.6_iii</t>
  </si>
  <si>
    <t>Q4.6.6_iv</t>
  </si>
  <si>
    <t>Q4.6.7_iii</t>
  </si>
  <si>
    <t>Q4.6.7_iv</t>
  </si>
  <si>
    <t>Q4.4.1</t>
  </si>
  <si>
    <t>Q4.4.5</t>
  </si>
  <si>
    <t>Q4.4.2</t>
  </si>
  <si>
    <t>Q4.4.6</t>
  </si>
  <si>
    <t>Q4.4.3</t>
  </si>
  <si>
    <t>Q4.4.4</t>
  </si>
  <si>
    <t>Q4.4.7</t>
  </si>
  <si>
    <t>Q4.4.8</t>
  </si>
  <si>
    <t>Q10b.2.1</t>
  </si>
  <si>
    <t>Q10b.2.2</t>
  </si>
  <si>
    <t>Q10b.2.3</t>
  </si>
  <si>
    <t>Q10b.2.4</t>
  </si>
  <si>
    <t>Q10b.2.5</t>
  </si>
  <si>
    <t>Q10a.2.2</t>
  </si>
  <si>
    <t>Q10a.2.1</t>
  </si>
  <si>
    <t>Q10a.2.3</t>
  </si>
  <si>
    <t>Indication in laws or regulations concerning the process to start a personally owned enterprise of the maximum time within which the procedure(s) required to start such a firm must be completed by the relevant public bodies</t>
  </si>
  <si>
    <t>Q4.1.1</t>
  </si>
  <si>
    <t>Q4.1.1b</t>
  </si>
  <si>
    <t>Q4.1.2</t>
  </si>
  <si>
    <t>Q4.1.2b</t>
  </si>
  <si>
    <t>Q4.1.3</t>
  </si>
  <si>
    <t>Q4.1.4</t>
  </si>
  <si>
    <t>Q4.1.5</t>
  </si>
  <si>
    <t>Q4.1.6</t>
  </si>
  <si>
    <t>Q4.1.7</t>
  </si>
  <si>
    <t>Q4.1.8</t>
  </si>
  <si>
    <t>Q4.1.9</t>
  </si>
  <si>
    <t>Q10c.1.1</t>
  </si>
  <si>
    <t>Q10c.1.1b</t>
  </si>
  <si>
    <t>Q10c.1.1d</t>
  </si>
  <si>
    <t>Q10c.1.2</t>
  </si>
  <si>
    <t>Q10c.1.2b</t>
  </si>
  <si>
    <t>Q10c.1.3</t>
  </si>
  <si>
    <t>Q10c.1.3b</t>
  </si>
  <si>
    <t>Q10c.1.4</t>
  </si>
  <si>
    <t>Q10c.1.4b</t>
  </si>
  <si>
    <t>Q10c.1.5</t>
  </si>
  <si>
    <t>Q7.1.4</t>
  </si>
  <si>
    <t>Q7.2.1_i; Q7.2.1_ii; Q7.2.1_iii; Q7.2.1_iv; Q7.2.1_v; Q7.2.1_vi; Q7.2.1_vii; Q7.2.1_viii; Q7.2.1_ix</t>
  </si>
  <si>
    <t>Q7.1.5</t>
  </si>
  <si>
    <t>Questions below apply only to outlets for the sale of clothes or food and beverages</t>
  </si>
  <si>
    <t>Q7.1.1_i;Q7.1.1_ii</t>
  </si>
  <si>
    <t>Q7.1.1a_i;Q7.1.1a_ii</t>
  </si>
  <si>
    <t>Q7.1.2_i;Q7.1.2_ii</t>
  </si>
  <si>
    <t>Q7.1.2a_i;Q7.1.2a_ii</t>
  </si>
  <si>
    <t>Q7.1.3_i;Q7.1.3_ii</t>
  </si>
  <si>
    <t>Q7.1.3a_i;Q7.1.3a_ii</t>
  </si>
  <si>
    <t>Q7.3.1</t>
  </si>
  <si>
    <t>Q7.3.2</t>
  </si>
  <si>
    <t>Q8a.1.1_1;Q8a.1.1_2;Q8a.1.1_3;Q8a.1.1_4;Q8a.1.1_5;Q8a.1.1_6;Q8a.1.1_7;Q8a.1.1_8;Q8a.1.1_9;Q8a.1.1_10;Q8a.1.1_11;Q8a.1.1_12;Q8a.1.1_13;Q8a.1.1_14;Q8a.1.1_15;Q8a.1.1_16;Q8a.1.1_17;Q8a.1.1_18;Q8b.1.1_3;Q8b.1.1_4;Q8b.1.1_5;Q8b.1.1_6;Q8b.1.1_7;Q8b.1.1_8;Q8b.1.1_9;Q8b.1.1_10;Q8b.1.1_11;Q8b.1.1_12;Q8b.1.1_13;Q8b.1.1_14;Q8b.1.1_15;Q8b.1.1_16;Q8b.1.1_17;Q8b.1.1_18; Q8c.1.1_1;Q8c.1.1_2;Q8c.1.1_3;Q8c.1.1_4;Q8c.1.1_5;Q8c.1.1_6;Q8c.1.1_7;Q8c.1.1_8;Q8c.1.1_9;Q8c.1.1_10;Q8c.1.1_11;Q8c.1.1_12;Q8c.1.1_13;Q8c.1.1_14;Q8c.1.1_15;Q8c.1.1_16;Q8c.1.1_17;Q8d.1.1_1;Q8a.1.1_2;Q8a.1.1_3;Q8a.1.1_4;Q8a.1.1_5;Q8a.1.1_6;Q8a.1.1_7;Q8a.1.1_8;Q8a.1.1_9;Q8a.1.1_10;Q8a.1.1_11;Q8a.1.1_12;Q8a.1.1_13;Q8a.1.1_14;Q8a.1.1_15; Q8e.1.1_1;Q8e.1.1_2;Q8e.1.1_3;Q8e.1.1_4;Q8e.1.1_5;Q8e.1.1_6;Q8e.1.1_7;Q8e.1.1_8;Q8e.1.1_9;Q8e.1.1_10;Q8e.1.1_11;Q8e.1.1_12;Q8e.1.1_13;Q8e.1.1_14;Q8f.1.1_1;Q8f.1.1_2;Q8f.1.1_3;Q8f.1.1_4;Q8f.1.1_5;Q8f.1.1_6;Q8f.1.1_7;Q8f.1.1_8;Q8f.1.1_9</t>
  </si>
  <si>
    <t>Q8a.1.2;Q8b.1.2;Q8c.1.2;Q8d.1.3;Q8e.1.3;Q8f.1.2</t>
  </si>
  <si>
    <t>Q8a.1.3;Q8b.1.3;Q8c.1.4;Q8d.1.5;Q8e.1.5;Q8f.1.4</t>
  </si>
  <si>
    <t>Q8a.1.4;Q8b.1.4;Q8c.1.5;Q8d.1.6;Q8e.1.6;Q8f.1.5</t>
  </si>
  <si>
    <t>Q8a.2.2; Q8c.2.2; Q8d.2.2; Q8e.2.2; Q8f.2.2</t>
  </si>
  <si>
    <t>Q8a.4.1;Q8b.4.1;Q8c.4.1;Q8d.4.1;Q8e.4.1;Q8f.4.1</t>
  </si>
  <si>
    <t>Q8a.4.2;Q8b.4.2;Q8c.4.2;Q8d.4.2;Q8e.4.2;Q8f.4.2</t>
  </si>
  <si>
    <t>Q8a.4.3;Q8b.4.3;Q8c.4.3;Q8d.4.3;Q8e.4.3;Q8f.4.3</t>
  </si>
  <si>
    <t>Q1a.2.2_E1</t>
  </si>
  <si>
    <t>Q1b.2.2_G1</t>
  </si>
  <si>
    <t>Q1b.2.2_G9</t>
  </si>
  <si>
    <t>Q1b.2.2_G7</t>
  </si>
  <si>
    <t>Q2.3.2_C3</t>
  </si>
  <si>
    <t>Q2.2.2_C1</t>
  </si>
  <si>
    <t>Q3a.2.2</t>
  </si>
  <si>
    <t>Q3a.2.3</t>
  </si>
  <si>
    <t>Q3a.2.3b</t>
  </si>
  <si>
    <t>Q3a.2.3a_i;Q3a.2.3a_ii;Q3a.2.3a_iii;Q3a.2.3a_iv</t>
  </si>
  <si>
    <t>Q3a.2.5</t>
  </si>
  <si>
    <t>Q3a.2.6</t>
  </si>
  <si>
    <t>Q3e.2.1b</t>
  </si>
  <si>
    <t>Q3d.2.2b</t>
  </si>
  <si>
    <t>Q1a.2.3_E1;Q1a.2.3_E5</t>
  </si>
  <si>
    <t>Q1a.2.4_E1;Q1a.2.4_E5</t>
  </si>
  <si>
    <t>Q1a.2.5_E1;Q1a.2.5_E5</t>
  </si>
  <si>
    <t>Q1a.2.6_E1;Q1a.2.6_E5</t>
  </si>
  <si>
    <t>Q1b.2.3_G1;Q1b.2.3_G9;Q1b.2.3_G5</t>
  </si>
  <si>
    <t>Q1b.2.4_G1;Q1b.2.4_G9;Q1b.2.4_G5</t>
  </si>
  <si>
    <t>Q1b.2.5_G1;Q1b.2.5_G9;Q1b.2.5_G5</t>
  </si>
  <si>
    <t>Q1b.2.6_G1;Q1b.2.6_G9;Q1b.2.6_G5</t>
  </si>
  <si>
    <t>Q1a.2.8</t>
  </si>
  <si>
    <t>Q1a.2.9</t>
  </si>
  <si>
    <t>Q1b.2.8</t>
  </si>
  <si>
    <t>Q1b.2.9</t>
  </si>
  <si>
    <t>Q1b.4.1</t>
  </si>
  <si>
    <t>Q1b.4.2</t>
  </si>
  <si>
    <t>Q1b.4.3</t>
  </si>
  <si>
    <t>Q1b.4.4</t>
  </si>
  <si>
    <t>Q1a.2.10</t>
  </si>
  <si>
    <t>Q1a.2.10b</t>
  </si>
  <si>
    <t>Q1b.2.10</t>
  </si>
  <si>
    <t>Q1b.2.10b</t>
  </si>
  <si>
    <t>Q1a.2.11</t>
  </si>
  <si>
    <t>Q1a.2.11a</t>
  </si>
  <si>
    <t>Q1a.2.11c</t>
  </si>
  <si>
    <t>Q1b.2.11</t>
  </si>
  <si>
    <t>Q1b.2.11a</t>
  </si>
  <si>
    <t>Q1b.2.11c</t>
  </si>
  <si>
    <t>Q2.3.4</t>
  </si>
  <si>
    <t>Q2.3.4a</t>
  </si>
  <si>
    <t>Q2.3.4c;Q2.3.4d;Q2.3.4e</t>
  </si>
  <si>
    <t>Q2.4.2</t>
  </si>
  <si>
    <t>Q2.4.3</t>
  </si>
  <si>
    <t>Q2.3.5</t>
  </si>
  <si>
    <t>Q2.3.5a</t>
  </si>
  <si>
    <t>Q2.3.6</t>
  </si>
  <si>
    <t>Q2.3.6a</t>
  </si>
  <si>
    <r>
      <t xml:space="preserve">Is there an operator (or group of operators) that has significant/substantial market power in the market for the provision of </t>
    </r>
    <r>
      <rPr>
        <b/>
        <sz val="8"/>
        <color theme="1"/>
        <rFont val="Arial"/>
        <family val="2"/>
      </rPr>
      <t>wholesale fixed local access</t>
    </r>
    <r>
      <rPr>
        <sz val="8"/>
        <color theme="1"/>
        <rFont val="Arial"/>
        <family val="2"/>
      </rPr>
      <t>?</t>
    </r>
  </si>
  <si>
    <t>Q2.2.4</t>
  </si>
  <si>
    <t>Q2.2.5</t>
  </si>
  <si>
    <t>Q2.2.5b</t>
  </si>
  <si>
    <t>Q2.2.5d</t>
  </si>
  <si>
    <t>Q2.2.5f</t>
  </si>
  <si>
    <t>Q2.2.6</t>
  </si>
  <si>
    <t>Q2.2.6b</t>
  </si>
  <si>
    <t>Q2.2.6d</t>
  </si>
  <si>
    <t>Q2.2.7; Q2.2.10; Q2.2.13; Q2.3.9; Q2.3.12</t>
  </si>
  <si>
    <t>Q2.2.8;Q2.2.11;Q2.2.14;Q2.3.10;Q2.3.13</t>
  </si>
  <si>
    <t xml:space="preserve">Q2.2.9; Q2.2.12; Q2.2.15; Q2.3.11;Q2.3.14 </t>
  </si>
  <si>
    <t>Q2.2.8b;Q2.2.11b;Q2.2.14b;Q2.3.10b;Q2.3.13b</t>
  </si>
  <si>
    <t>Q2.2.8d;Q2.2.11d;Q2.2.14d;Q2.3.10d;Q2.3.13d</t>
  </si>
  <si>
    <t>Q2.2.9b; Q2.2.12b; Q2.2.15b; Q2.3.11b;Q2.3.14b</t>
  </si>
  <si>
    <t>Q3a.2.7</t>
  </si>
  <si>
    <t>Q3a.2.7b</t>
  </si>
  <si>
    <t>Q3b.2.4</t>
  </si>
  <si>
    <t>Q3c.2.10</t>
  </si>
  <si>
    <t>Q3c.2.11</t>
  </si>
  <si>
    <t>Q3c.2.4_TW1;Q3c.2.4_TW2</t>
  </si>
  <si>
    <t>Q3c.2.6_TW1;Q3c.2.6_TW2</t>
  </si>
  <si>
    <t>Q3d.2.4</t>
  </si>
  <si>
    <t>Q3d.2.6</t>
  </si>
  <si>
    <t>Q3d.2.7</t>
  </si>
  <si>
    <t>Q3d.2.8</t>
  </si>
  <si>
    <t>Q3e.2.4</t>
  </si>
  <si>
    <t>Q3e.2.5</t>
  </si>
  <si>
    <t>Q3d.2.11_i</t>
  </si>
  <si>
    <t>Q3d.2.11_ii</t>
  </si>
  <si>
    <t>Q3e.2.6</t>
  </si>
  <si>
    <t>Q3b.2.5</t>
  </si>
  <si>
    <t>Q3c.2.5_TW1;Q3c.2.5_TW2</t>
  </si>
  <si>
    <t>Q3c.2.9_i</t>
  </si>
  <si>
    <t>Q3c.2.9_ii</t>
  </si>
  <si>
    <t>Q3c.2.9_iii</t>
  </si>
  <si>
    <t>Q3c.2.9_iv</t>
  </si>
  <si>
    <t>Q1b.1.1_G1;Q1b.1.1_G9;Q1b.1.1_G5</t>
  </si>
  <si>
    <t>Q1a.1.1_E1;Q1a.1.1_E5</t>
  </si>
  <si>
    <t>Q2.1.1_C1;Q2.1.1_C2;Q2.1.1_C3;Q2.1.1_C4</t>
  </si>
  <si>
    <t>Q3b.1.1_TA1;Q3b.1.1_TA2;Q3b.1.1_TA3</t>
  </si>
  <si>
    <t>Q3a.1.1_TR1;Q3a.1.1_TR2</t>
  </si>
  <si>
    <t>Q3d.1.1; Q3e.1.1</t>
  </si>
  <si>
    <t>Q3c.1.1_TW1;Q3c.1.1_TW2;Q3c.1.1_TW3</t>
  </si>
  <si>
    <t>Q10b.1.1_1;Q10b.1.1_2;Q10b.1.1_3;Q10b.1.1_4;Q10b.1.1_5;Q10b.1.1_6;Q10b.1.1_7;Q10b.1.1_8;Q10b.1.1_9;Q10b.1.1_10;Q10b.1.1_11;Q10b.1.1_12;Q10b.1.1_13;Q10b.1.1_14;Q10b.1.1_15;Q10b.1.1_16;Q10b.1.1_17;Q10b.1.1_18;Q10b.1.1_19;Q10b.1.1_20;Q10b.1.1_21;Q10b.1.1_22;Q10b.1.1.a_1;Q10b.1.1.a_2;Q10b.1.1.a_3;Q10b.1.1.a_4;Q10b.1.1.a_5</t>
  </si>
  <si>
    <t>Q10a.1.1_1;Q10a.1.1_2;Q10a.1.1_3;Q10a.1.1_4;Q10a.1.1_5;Q10a.1.1_6;Q10a.1.1_7;Q10a.1.1_8;Q10a.1.1_9;Q10a.1.1_10;Q10a.1.1_11;Q10a.1.1_12;Q10a.1.1_13;Q10a.1.1_14;Q10a.1.1_15;Q10a.1.1_16;Q10a.1.1_17;Q10a.1.1_18;Q10a.1.1_19;Q10a.1.1_20;Q10a.1.1a_1;Q10a.1.1a_2;Q10a.1.1a_3;Q10a.1.1a_4;Q10a.1.1a_5</t>
  </si>
  <si>
    <t>PMR 2023 Question Code</t>
  </si>
  <si>
    <r>
      <t>Table 2_5. Retail Price Controls and Regulation*</t>
    </r>
    <r>
      <rPr>
        <b/>
        <vertAlign val="superscript"/>
        <sz val="9"/>
        <rFont val="Arial"/>
        <family val="2"/>
      </rPr>
      <t>x</t>
    </r>
    <r>
      <rPr>
        <b/>
        <sz val="9"/>
        <rFont val="Arial"/>
        <family val="2"/>
      </rPr>
      <t xml:space="preserve"> (cont.)</t>
    </r>
  </si>
  <si>
    <r>
      <t>Table 5_1. Public Procurement*</t>
    </r>
    <r>
      <rPr>
        <b/>
        <vertAlign val="superscript"/>
        <sz val="9"/>
        <color theme="1"/>
        <rFont val="Arial"/>
        <family val="2"/>
      </rPr>
      <t>x</t>
    </r>
  </si>
  <si>
    <r>
      <t>Table 5_2. Public Procurement</t>
    </r>
    <r>
      <rPr>
        <b/>
        <vertAlign val="superscript"/>
        <sz val="9"/>
        <color theme="1"/>
        <rFont val="Arial"/>
        <family val="2"/>
      </rPr>
      <t xml:space="preserve">*x </t>
    </r>
    <r>
      <rPr>
        <b/>
        <sz val="9"/>
        <color theme="1"/>
        <rFont val="Arial"/>
        <family val="2"/>
      </rPr>
      <t>(cont.)</t>
    </r>
  </si>
  <si>
    <t>yes (all or most commercial SOEs)/yes (some commercial SOEs)</t>
  </si>
  <si>
    <t>Degree of insulation from market discipline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</si>
</sst>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45" x14ac:knownFonts="1">
    <font>
      <sz val="10"/>
      <color theme="1"/>
      <name val="Arial"/>
      <family val="2"/>
    </font>
    <font>
      <sz val="10"/>
      <color theme="1"/>
      <name val="Arial"/>
      <family val="2"/>
    </font>
    <font>
      <sz val="8"/>
      <color theme="1"/>
      <name val="Arial"/>
      <family val="2"/>
    </font>
    <font>
      <sz val="10"/>
      <name val="Arial"/>
      <family val="2"/>
    </font>
    <font>
      <sz val="8"/>
      <name val="Arial"/>
      <family val="2"/>
    </font>
    <font>
      <sz val="9"/>
      <name val="Arial"/>
      <family val="2"/>
    </font>
    <font>
      <b/>
      <sz val="9"/>
      <name val="Arial"/>
      <family val="2"/>
    </font>
    <font>
      <b/>
      <sz val="8"/>
      <name val="Arial"/>
      <family val="2"/>
    </font>
    <font>
      <vertAlign val="subscript"/>
      <sz val="8"/>
      <name val="Arial"/>
      <family val="2"/>
    </font>
    <font>
      <sz val="9"/>
      <color theme="1"/>
      <name val="Arial"/>
      <family val="2"/>
    </font>
    <font>
      <b/>
      <sz val="9"/>
      <color theme="1"/>
      <name val="Arial"/>
      <family val="2"/>
    </font>
    <font>
      <sz val="11"/>
      <color theme="1"/>
      <name val="Calibri"/>
      <family val="2"/>
      <scheme val="minor"/>
    </font>
    <font>
      <b/>
      <sz val="8"/>
      <color theme="1"/>
      <name val="Arial"/>
      <family val="2"/>
    </font>
    <font>
      <vertAlign val="subscript"/>
      <sz val="8"/>
      <color theme="1"/>
      <name val="Arial"/>
      <family val="2"/>
    </font>
    <font>
      <sz val="8"/>
      <color theme="1"/>
      <name val="Symbol"/>
      <family val="1"/>
      <charset val="2"/>
    </font>
    <font>
      <i/>
      <sz val="8"/>
      <color theme="1"/>
      <name val="Arial"/>
      <family val="2"/>
    </font>
    <font>
      <sz val="10"/>
      <color indexed="8"/>
      <name val="Arial"/>
      <family val="2"/>
    </font>
    <font>
      <vertAlign val="superscript"/>
      <sz val="8"/>
      <color theme="1"/>
      <name val="Arial"/>
      <family val="2"/>
    </font>
    <font>
      <sz val="10"/>
      <color theme="1"/>
      <name val="Times New Roman"/>
      <family val="1"/>
    </font>
    <font>
      <b/>
      <vertAlign val="superscript"/>
      <sz val="8"/>
      <color theme="1"/>
      <name val="Arial"/>
      <family val="2"/>
    </font>
    <font>
      <sz val="7"/>
      <color theme="1"/>
      <name val="Arial"/>
      <family val="2"/>
    </font>
    <font>
      <strike/>
      <sz val="8"/>
      <color theme="1"/>
      <name val="Arial"/>
      <family val="2"/>
    </font>
    <font>
      <b/>
      <sz val="9"/>
      <color indexed="8"/>
      <name val="Arial"/>
      <family val="2"/>
    </font>
    <font>
      <vertAlign val="superscript"/>
      <sz val="8"/>
      <color indexed="8"/>
      <name val="Arial"/>
      <family val="2"/>
    </font>
    <font>
      <i/>
      <sz val="8"/>
      <name val="Arial"/>
      <family val="2"/>
    </font>
    <font>
      <strike/>
      <sz val="8"/>
      <name val="Arial"/>
      <family val="2"/>
    </font>
    <font>
      <vertAlign val="superscript"/>
      <sz val="8"/>
      <name val="Arial"/>
      <family val="2"/>
    </font>
    <font>
      <sz val="10"/>
      <name val="Times New Roman"/>
      <family val="1"/>
    </font>
    <font>
      <sz val="8"/>
      <name val="Symbol"/>
      <family val="1"/>
      <charset val="2"/>
    </font>
    <font>
      <sz val="11"/>
      <name val="Times New Roman"/>
      <family val="1"/>
    </font>
    <font>
      <b/>
      <vertAlign val="superscript"/>
      <sz val="8"/>
      <name val="Arial"/>
      <family val="2"/>
    </font>
    <font>
      <i/>
      <sz val="10"/>
      <color theme="1"/>
      <name val="Arial"/>
      <family val="2"/>
    </font>
    <font>
      <sz val="10"/>
      <color rgb="FFFF0000"/>
      <name val="Arial"/>
      <family val="2"/>
    </font>
    <font>
      <sz val="8"/>
      <color rgb="FFFF0000"/>
      <name val="Arial"/>
      <family val="2"/>
    </font>
    <font>
      <b/>
      <vertAlign val="subscript"/>
      <sz val="8"/>
      <name val="Arial"/>
      <family val="2"/>
    </font>
    <font>
      <strike/>
      <sz val="8"/>
      <color rgb="FFFF0000"/>
      <name val="Arial"/>
      <family val="2"/>
    </font>
    <font>
      <b/>
      <sz val="10"/>
      <color theme="1"/>
      <name val="Times New Roman"/>
      <family val="1"/>
    </font>
    <font>
      <u/>
      <sz val="8"/>
      <color theme="1"/>
      <name val="Arial"/>
      <family val="2"/>
    </font>
    <font>
      <b/>
      <i/>
      <sz val="8"/>
      <color theme="1"/>
      <name val="Arial"/>
      <family val="2"/>
    </font>
    <font>
      <b/>
      <i/>
      <sz val="8"/>
      <name val="Arial"/>
      <family val="2"/>
    </font>
    <font>
      <b/>
      <i/>
      <vertAlign val="superscript"/>
      <sz val="8"/>
      <name val="Arial"/>
      <family val="2"/>
    </font>
    <font>
      <b/>
      <vertAlign val="superscript"/>
      <sz val="9"/>
      <name val="Arial"/>
      <family val="2"/>
    </font>
    <font>
      <b/>
      <vertAlign val="superscript"/>
      <sz val="9"/>
      <color theme="1"/>
      <name val="Arial"/>
      <family val="2"/>
    </font>
    <font>
      <vertAlign val="superscript"/>
      <sz val="9"/>
      <name val="Arial"/>
      <family val="2"/>
    </font>
    <font>
      <u/>
      <sz val="8"/>
      <name val="Arial"/>
      <family val="2"/>
    </font>
  </fonts>
  <fills count="6">
    <fill>
      <patternFill patternType="none"/>
    </fill>
    <fill>
      <patternFill patternType="gray125"/>
    </fill>
    <fill>
      <patternFill patternType="solid">
        <fgColor theme="4" tint="0.79998168889431442"/>
        <bgColor indexed="64"/>
      </patternFill>
    </fill>
    <fill>
      <patternFill patternType="solid">
        <fgColor indexed="65"/>
        <bgColor indexed="64"/>
      </patternFill>
    </fill>
    <fill>
      <patternFill patternType="solid">
        <fgColor theme="0"/>
        <bgColor indexed="64"/>
      </patternFill>
    </fill>
    <fill>
      <patternFill patternType="solid">
        <fgColor rgb="FFDCE6F1"/>
        <bgColor indexed="64"/>
      </patternFill>
    </fill>
  </fills>
  <borders count="169">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rgb="FF000000"/>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thin">
        <color rgb="FF000000"/>
      </right>
      <top style="medium">
        <color rgb="FF000000"/>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thin">
        <color indexed="64"/>
      </top>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style="thin">
        <color indexed="64"/>
      </bottom>
      <diagonal/>
    </border>
    <border>
      <left/>
      <right style="dashed">
        <color indexed="64"/>
      </right>
      <top/>
      <bottom style="medium">
        <color indexed="64"/>
      </bottom>
      <diagonal/>
    </border>
    <border>
      <left style="thin">
        <color indexed="64"/>
      </left>
      <right style="thin">
        <color indexed="64"/>
      </right>
      <top style="dashed">
        <color indexed="64"/>
      </top>
      <bottom/>
      <diagonal/>
    </border>
    <border>
      <left style="thin">
        <color indexed="64"/>
      </left>
      <right/>
      <top style="dashed">
        <color indexed="64"/>
      </top>
      <bottom style="medium">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medium">
        <color rgb="FF000000"/>
      </top>
      <bottom style="thin">
        <color indexed="64"/>
      </bottom>
      <diagonal/>
    </border>
    <border>
      <left style="thin">
        <color indexed="64"/>
      </left>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bottom style="dashed">
        <color indexed="64"/>
      </bottom>
      <diagonal/>
    </border>
    <border>
      <left style="medium">
        <color indexed="64"/>
      </left>
      <right style="medium">
        <color indexed="64"/>
      </right>
      <top style="medium">
        <color indexed="64"/>
      </top>
      <bottom/>
      <diagonal/>
    </border>
    <border>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rgb="FF000000"/>
      </right>
      <top style="thin">
        <color indexed="64"/>
      </top>
      <bottom style="dashed">
        <color indexed="64"/>
      </bottom>
      <diagonal/>
    </border>
    <border>
      <left/>
      <right style="medium">
        <color rgb="FF000000"/>
      </right>
      <top style="dashed">
        <color indexed="64"/>
      </top>
      <bottom style="dashed">
        <color indexed="64"/>
      </bottom>
      <diagonal/>
    </border>
    <border>
      <left/>
      <right style="medium">
        <color rgb="FF000000"/>
      </right>
      <top style="dashed">
        <color indexed="64"/>
      </top>
      <bottom/>
      <diagonal/>
    </border>
    <border>
      <left style="thin">
        <color indexed="64"/>
      </left>
      <right style="thin">
        <color indexed="64"/>
      </right>
      <top style="medium">
        <color rgb="FF000000"/>
      </top>
      <bottom/>
      <diagonal/>
    </border>
    <border>
      <left style="thin">
        <color indexed="64"/>
      </left>
      <right style="medium">
        <color rgb="FF000000"/>
      </right>
      <top style="thin">
        <color indexed="64"/>
      </top>
      <bottom/>
      <diagonal/>
    </border>
    <border>
      <left style="thin">
        <color indexed="64"/>
      </left>
      <right style="medium">
        <color rgb="FF000000"/>
      </right>
      <top style="dashed">
        <color indexed="64"/>
      </top>
      <bottom style="dashed">
        <color indexed="64"/>
      </bottom>
      <diagonal/>
    </border>
    <border>
      <left style="thin">
        <color indexed="64"/>
      </left>
      <right style="medium">
        <color rgb="FF000000"/>
      </right>
      <top style="dashed">
        <color indexed="64"/>
      </top>
      <bottom style="medium">
        <color rgb="FF000000"/>
      </bottom>
      <diagonal/>
    </border>
    <border>
      <left/>
      <right style="medium">
        <color indexed="64"/>
      </right>
      <top style="thin">
        <color indexed="64"/>
      </top>
      <bottom style="thin">
        <color indexed="64"/>
      </bottom>
      <diagonal/>
    </border>
    <border>
      <left style="thin">
        <color rgb="FF000000"/>
      </left>
      <right/>
      <top style="medium">
        <color rgb="FF000000"/>
      </top>
      <bottom style="thin">
        <color indexed="64"/>
      </bottom>
      <diagonal/>
    </border>
    <border>
      <left style="thin">
        <color rgb="FF000000"/>
      </left>
      <right/>
      <top/>
      <bottom style="thin">
        <color indexed="64"/>
      </bottom>
      <diagonal/>
    </border>
    <border>
      <left/>
      <right style="medium">
        <color indexed="64"/>
      </right>
      <top/>
      <bottom style="medium">
        <color rgb="FF000000"/>
      </bottom>
      <diagonal/>
    </border>
    <border>
      <left style="thin">
        <color indexed="64"/>
      </left>
      <right style="medium">
        <color indexed="64"/>
      </right>
      <top/>
      <bottom style="thin">
        <color indexed="64"/>
      </bottom>
      <diagonal/>
    </border>
    <border>
      <left style="thin">
        <color indexed="64"/>
      </left>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rgb="FF000000"/>
      </right>
      <top/>
      <bottom/>
      <diagonal/>
    </border>
    <border>
      <left style="thin">
        <color indexed="64"/>
      </left>
      <right/>
      <top style="dashed">
        <color indexed="64"/>
      </top>
      <bottom style="medium">
        <color rgb="FF000000"/>
      </bottom>
      <diagonal/>
    </border>
    <border>
      <left/>
      <right/>
      <top style="dashed">
        <color indexed="64"/>
      </top>
      <bottom style="medium">
        <color rgb="FF000000"/>
      </bottom>
      <diagonal/>
    </border>
    <border>
      <left/>
      <right style="medium">
        <color indexed="64"/>
      </right>
      <top style="dashed">
        <color indexed="64"/>
      </top>
      <bottom style="medium">
        <color rgb="FF000000"/>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thin">
        <color indexed="64"/>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thin">
        <color indexed="64"/>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rgb="FF000000"/>
      </top>
      <bottom style="thin">
        <color indexed="64"/>
      </bottom>
      <diagonal/>
    </border>
    <border>
      <left style="thin">
        <color indexed="64"/>
      </left>
      <right style="medium">
        <color indexed="64"/>
      </right>
      <top/>
      <bottom/>
      <diagonal/>
    </border>
    <border>
      <left style="thin">
        <color indexed="64"/>
      </left>
      <right style="medium">
        <color indexed="64"/>
      </right>
      <top style="dashed">
        <color indexed="64"/>
      </top>
      <bottom style="medium">
        <color indexed="64"/>
      </bottom>
      <diagonal/>
    </border>
    <border>
      <left/>
      <right style="medium">
        <color rgb="FF000000"/>
      </right>
      <top style="dashed">
        <color indexed="64"/>
      </top>
      <bottom style="medium">
        <color indexed="64"/>
      </bottom>
      <diagonal/>
    </border>
    <border>
      <left style="medium">
        <color indexed="64"/>
      </left>
      <right style="thin">
        <color indexed="64"/>
      </right>
      <top/>
      <bottom style="medium">
        <color rgb="FF000000"/>
      </bottom>
      <diagonal/>
    </border>
    <border>
      <left style="thin">
        <color rgb="FF000000"/>
      </left>
      <right style="medium">
        <color rgb="FF000000"/>
      </right>
      <top style="medium">
        <color rgb="FF000000"/>
      </top>
      <bottom/>
      <diagonal/>
    </border>
    <border>
      <left style="thin">
        <color indexed="64"/>
      </left>
      <right style="medium">
        <color rgb="FF000000"/>
      </right>
      <top/>
      <bottom/>
      <diagonal/>
    </border>
    <border>
      <left style="thin">
        <color rgb="FF000000"/>
      </left>
      <right style="medium">
        <color rgb="FF000000"/>
      </right>
      <top/>
      <bottom/>
      <diagonal/>
    </border>
    <border>
      <left style="thin">
        <color indexed="64"/>
      </left>
      <right style="medium">
        <color rgb="FF000000"/>
      </right>
      <top/>
      <bottom style="medium">
        <color indexed="64"/>
      </bottom>
      <diagonal/>
    </border>
    <border>
      <left style="thin">
        <color indexed="64"/>
      </left>
      <right style="medium">
        <color indexed="64"/>
      </right>
      <top/>
      <bottom style="medium">
        <color rgb="FF000000"/>
      </bottom>
      <diagonal/>
    </border>
    <border>
      <left style="thin">
        <color rgb="FFDCE6F1"/>
      </left>
      <right/>
      <top style="thin">
        <color rgb="FFDCE6F1"/>
      </top>
      <bottom style="thin">
        <color rgb="FFDCE6F1"/>
      </bottom>
      <diagonal/>
    </border>
    <border>
      <left/>
      <right/>
      <top style="thin">
        <color rgb="FFDCE6F1"/>
      </top>
      <bottom style="thin">
        <color rgb="FFDCE6F1"/>
      </bottom>
      <diagonal/>
    </border>
    <border>
      <left/>
      <right style="thin">
        <color rgb="FFDCE6F1"/>
      </right>
      <top style="thin">
        <color rgb="FFDCE6F1"/>
      </top>
      <bottom style="thin">
        <color rgb="FFDCE6F1"/>
      </bottom>
      <diagonal/>
    </border>
    <border>
      <left style="medium">
        <color indexed="64"/>
      </left>
      <right style="thin">
        <color indexed="64"/>
      </right>
      <top style="thin">
        <color theme="0" tint="-0.14996795556505021"/>
      </top>
      <bottom style="thin">
        <color theme="0" tint="-0.14996795556505021"/>
      </bottom>
      <diagonal/>
    </border>
    <border>
      <left/>
      <right style="medium">
        <color indexed="64"/>
      </right>
      <top/>
      <bottom style="dotted">
        <color indexed="64"/>
      </bottom>
      <diagonal/>
    </border>
    <border>
      <left/>
      <right/>
      <top style="dotted">
        <color indexed="64"/>
      </top>
      <bottom/>
      <diagonal/>
    </border>
    <border>
      <left/>
      <right style="dotted">
        <color indexed="64"/>
      </right>
      <top/>
      <bottom style="dotted">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bottom style="medium">
        <color indexed="64"/>
      </bottom>
      <diagonal/>
    </border>
    <border>
      <left style="dotted">
        <color indexed="64"/>
      </left>
      <right style="dotted">
        <color indexed="64"/>
      </right>
      <top/>
      <bottom style="thin">
        <color indexed="64"/>
      </bottom>
      <diagonal/>
    </border>
    <border>
      <left style="dotted">
        <color indexed="64"/>
      </left>
      <right/>
      <top/>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thin">
        <color indexed="64"/>
      </top>
      <bottom/>
      <diagonal/>
    </border>
    <border>
      <left style="dotted">
        <color indexed="64"/>
      </left>
      <right/>
      <top/>
      <bottom style="medium">
        <color indexed="64"/>
      </bottom>
      <diagonal/>
    </border>
    <border>
      <left/>
      <right style="dashed">
        <color indexed="64"/>
      </right>
      <top style="dashed">
        <color indexed="64"/>
      </top>
      <bottom style="medium">
        <color indexed="64"/>
      </bottom>
      <diagonal/>
    </border>
    <border>
      <left/>
      <right style="medium">
        <color rgb="FF000000"/>
      </right>
      <top style="dashed">
        <color indexed="64"/>
      </top>
      <bottom style="thin">
        <color indexed="64"/>
      </bottom>
      <diagonal/>
    </border>
    <border>
      <left/>
      <right style="dashed">
        <color indexed="64"/>
      </right>
      <top/>
      <bottom style="dotted">
        <color indexed="64"/>
      </bottom>
      <diagonal/>
    </border>
    <border>
      <left/>
      <right style="medium">
        <color indexed="64"/>
      </right>
      <top style="thin">
        <color indexed="64"/>
      </top>
      <bottom style="medium">
        <color indexed="64"/>
      </bottom>
      <diagonal/>
    </border>
    <border>
      <left style="dashed">
        <color indexed="64"/>
      </left>
      <right/>
      <top/>
      <bottom style="dashed">
        <color indexed="64"/>
      </bottom>
      <diagonal/>
    </border>
    <border>
      <left style="thin">
        <color indexed="64"/>
      </left>
      <right style="medium">
        <color indexed="64"/>
      </right>
      <top style="thin">
        <color indexed="64"/>
      </top>
      <bottom style="dashed">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style="thin">
        <color indexed="64"/>
      </right>
      <top style="thin">
        <color indexed="64"/>
      </top>
      <bottom style="dotted">
        <color indexed="64"/>
      </bottom>
      <diagonal/>
    </border>
    <border>
      <left style="medium">
        <color rgb="FF000000"/>
      </left>
      <right/>
      <top/>
      <bottom/>
      <diagonal/>
    </border>
    <border>
      <left style="medium">
        <color rgb="FF000000"/>
      </left>
      <right/>
      <top/>
      <bottom style="medium">
        <color rgb="FF000000"/>
      </bottom>
      <diagonal/>
    </border>
    <border>
      <left style="thin">
        <color indexed="64"/>
      </left>
      <right style="dashed">
        <color indexed="64"/>
      </right>
      <top/>
      <bottom style="medium">
        <color indexed="64"/>
      </bottom>
      <diagonal/>
    </border>
  </borders>
  <cellStyleXfs count="9">
    <xf numFmtId="0" fontId="0" fillId="0" borderId="0"/>
    <xf numFmtId="0" fontId="3" fillId="0" borderId="0"/>
    <xf numFmtId="0" fontId="1" fillId="0" borderId="0"/>
    <xf numFmtId="0" fontId="1" fillId="0" borderId="0"/>
    <xf numFmtId="0" fontId="16" fillId="0" borderId="0"/>
    <xf numFmtId="0" fontId="11" fillId="0" borderId="0"/>
    <xf numFmtId="9" fontId="16" fillId="0" borderId="0" applyFont="0" applyFill="0" applyBorder="0" applyAlignment="0" applyProtection="0"/>
    <xf numFmtId="0" fontId="3" fillId="0" borderId="0"/>
    <xf numFmtId="0" fontId="3" fillId="0" borderId="0"/>
  </cellStyleXfs>
  <cellXfs count="1869">
    <xf numFmtId="0" fontId="0" fillId="0" borderId="0" xfId="0"/>
    <xf numFmtId="0" fontId="2" fillId="0" borderId="0" xfId="0" applyFont="1"/>
    <xf numFmtId="0" fontId="3" fillId="0" borderId="0" xfId="0" applyFont="1"/>
    <xf numFmtId="0" fontId="3" fillId="0" borderId="0" xfId="0" applyFont="1" applyFill="1"/>
    <xf numFmtId="0" fontId="2" fillId="0" borderId="0" xfId="0" applyFont="1" applyAlignment="1">
      <alignment wrapText="1"/>
    </xf>
    <xf numFmtId="0" fontId="0" fillId="0" borderId="0" xfId="0" applyFont="1"/>
    <xf numFmtId="0" fontId="0" fillId="0" borderId="0" xfId="0" applyFont="1" applyFill="1"/>
    <xf numFmtId="0" fontId="18" fillId="0" borderId="0" xfId="0" applyFont="1"/>
    <xf numFmtId="0" fontId="12" fillId="0" borderId="3" xfId="0" applyFont="1" applyBorder="1" applyAlignment="1">
      <alignment horizontal="left" wrapText="1"/>
    </xf>
    <xf numFmtId="0" fontId="12" fillId="0" borderId="0" xfId="0" applyFont="1" applyAlignment="1"/>
    <xf numFmtId="0" fontId="2" fillId="0" borderId="1" xfId="0" applyFont="1" applyBorder="1"/>
    <xf numFmtId="0" fontId="12" fillId="0" borderId="0" xfId="0" applyFont="1" applyBorder="1"/>
    <xf numFmtId="0" fontId="12" fillId="0" borderId="0" xfId="0" applyFont="1" applyAlignment="1">
      <alignment horizontal="left" vertical="center" wrapText="1"/>
    </xf>
    <xf numFmtId="0" fontId="2" fillId="0" borderId="0" xfId="0" applyFont="1" applyAlignment="1">
      <alignment horizontal="left" wrapText="1" indent="2"/>
    </xf>
    <xf numFmtId="0" fontId="2" fillId="0" borderId="0" xfId="0" applyFont="1" applyFill="1" applyAlignment="1">
      <alignment wrapText="1"/>
    </xf>
    <xf numFmtId="0" fontId="0" fillId="0" borderId="0" xfId="0" applyFont="1" applyAlignment="1">
      <alignment vertical="center"/>
    </xf>
    <xf numFmtId="0" fontId="9" fillId="0" borderId="0" xfId="0" applyFont="1" applyAlignment="1">
      <alignment wrapText="1"/>
    </xf>
    <xf numFmtId="0" fontId="2" fillId="0" borderId="0" xfId="0" applyFont="1" applyAlignment="1">
      <alignment horizontal="left" vertical="center" wrapText="1"/>
    </xf>
    <xf numFmtId="0" fontId="9" fillId="0" borderId="0" xfId="0" applyFont="1"/>
    <xf numFmtId="0" fontId="2" fillId="0" borderId="0" xfId="0" applyFont="1" applyFill="1" applyAlignment="1">
      <alignment horizontal="left" vertical="center" wrapText="1"/>
    </xf>
    <xf numFmtId="0" fontId="2" fillId="0" borderId="0" xfId="0" applyFont="1" applyFill="1" applyAlignment="1">
      <alignment horizontal="left" vertical="center" wrapText="1" indent="1"/>
    </xf>
    <xf numFmtId="0" fontId="2" fillId="0" borderId="0" xfId="0" applyFont="1" applyFill="1" applyAlignment="1">
      <alignment horizontal="left" vertical="center" wrapText="1" indent="2"/>
    </xf>
    <xf numFmtId="0" fontId="9" fillId="0" borderId="0" xfId="0" applyFont="1" applyAlignment="1">
      <alignment vertical="center"/>
    </xf>
    <xf numFmtId="0" fontId="12" fillId="0" borderId="0" xfId="0" applyFont="1" applyAlignment="1">
      <alignment horizontal="center" vertical="center" wrapText="1"/>
    </xf>
    <xf numFmtId="0" fontId="12" fillId="0" borderId="0" xfId="0" applyFont="1" applyFill="1" applyAlignment="1">
      <alignment horizontal="justify" vertical="center" wrapText="1"/>
    </xf>
    <xf numFmtId="0" fontId="12" fillId="0" borderId="1" xfId="0" applyFont="1" applyBorder="1" applyAlignment="1">
      <alignment vertical="center" wrapText="1"/>
    </xf>
    <xf numFmtId="0" fontId="2" fillId="0" borderId="0" xfId="0" applyFont="1" applyAlignment="1">
      <alignment horizontal="justify" vertical="center" wrapText="1"/>
    </xf>
    <xf numFmtId="0" fontId="12" fillId="0" borderId="1" xfId="0" applyFont="1" applyBorder="1" applyAlignment="1">
      <alignment horizontal="center" vertical="center" wrapText="1"/>
    </xf>
    <xf numFmtId="0" fontId="0" fillId="2"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12" fontId="3" fillId="0" borderId="0" xfId="0" applyNumberFormat="1" applyFont="1" applyFill="1" applyAlignment="1">
      <alignment vertical="center"/>
    </xf>
    <xf numFmtId="0" fontId="7" fillId="0" borderId="0" xfId="0" applyFont="1" applyFill="1" applyAlignment="1">
      <alignment horizontal="left" wrapText="1"/>
    </xf>
    <xf numFmtId="0" fontId="4" fillId="0" borderId="0" xfId="0" applyFont="1" applyFill="1" applyAlignment="1">
      <alignment horizontal="justify" vertical="center" wrapText="1"/>
    </xf>
    <xf numFmtId="0" fontId="3" fillId="0" borderId="0" xfId="0" applyFont="1" applyFill="1" applyBorder="1"/>
    <xf numFmtId="0" fontId="7" fillId="0" borderId="0" xfId="0" applyFont="1" applyFill="1" applyAlignment="1">
      <alignment horizontal="left" vertical="center" wrapText="1"/>
    </xf>
    <xf numFmtId="0" fontId="4" fillId="0" borderId="0" xfId="0" applyFont="1" applyFill="1" applyBorder="1" applyAlignment="1">
      <alignment horizontal="left" vertical="top" wrapText="1"/>
    </xf>
    <xf numFmtId="0" fontId="27" fillId="0" borderId="0" xfId="0" applyFont="1" applyAlignment="1">
      <alignment vertical="center"/>
    </xf>
    <xf numFmtId="0" fontId="7" fillId="0" borderId="3" xfId="0" applyFont="1" applyFill="1" applyBorder="1" applyAlignment="1">
      <alignment horizontal="left" vertical="center" wrapText="1"/>
    </xf>
    <xf numFmtId="12" fontId="28" fillId="0" borderId="3" xfId="0" applyNumberFormat="1" applyFont="1" applyFill="1" applyBorder="1" applyAlignment="1">
      <alignment vertical="center" wrapText="1"/>
    </xf>
    <xf numFmtId="0" fontId="3" fillId="0" borderId="0" xfId="0" applyFont="1" applyFill="1" applyAlignment="1">
      <alignment horizontal="left" wrapText="1" indent="2"/>
    </xf>
    <xf numFmtId="0" fontId="4" fillId="0" borderId="0" xfId="0" applyFont="1" applyFill="1" applyBorder="1" applyAlignment="1">
      <alignment vertical="center" wrapText="1"/>
    </xf>
    <xf numFmtId="0" fontId="27" fillId="0" borderId="0" xfId="0" applyFont="1"/>
    <xf numFmtId="0" fontId="28" fillId="0" borderId="0" xfId="0" applyFont="1" applyFill="1" applyBorder="1" applyAlignment="1">
      <alignment horizontal="center" vertical="center" wrapText="1"/>
    </xf>
    <xf numFmtId="0" fontId="3" fillId="0" borderId="0" xfId="0" applyFont="1" applyBorder="1"/>
    <xf numFmtId="0" fontId="2" fillId="0" borderId="0" xfId="0" applyFont="1" applyBorder="1" applyAlignment="1">
      <alignment horizontal="left" vertical="center" wrapText="1"/>
    </xf>
    <xf numFmtId="0" fontId="12" fillId="0" borderId="2" xfId="0" applyFont="1" applyBorder="1" applyAlignment="1">
      <alignment horizontal="center" vertical="center" wrapText="1"/>
    </xf>
    <xf numFmtId="49" fontId="15" fillId="0" borderId="0" xfId="0" applyNumberFormat="1" applyFont="1" applyBorder="1" applyAlignment="1">
      <alignment horizontal="left" vertical="top" wrapText="1"/>
    </xf>
    <xf numFmtId="0" fontId="4" fillId="0" borderId="0" xfId="0" applyFont="1" applyFill="1" applyAlignment="1">
      <alignment vertical="center" wrapText="1"/>
    </xf>
    <xf numFmtId="0" fontId="4" fillId="0" borderId="0" xfId="0" applyFont="1" applyAlignment="1">
      <alignment horizontal="left" vertical="center" wrapText="1"/>
    </xf>
    <xf numFmtId="0" fontId="12" fillId="0" borderId="2" xfId="0" applyFont="1" applyBorder="1" applyAlignment="1">
      <alignment vertical="center" wrapText="1"/>
    </xf>
    <xf numFmtId="0" fontId="24"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Font="1" applyBorder="1"/>
    <xf numFmtId="0" fontId="24" fillId="0" borderId="0" xfId="0" applyFont="1" applyBorder="1" applyAlignment="1">
      <alignment horizontal="left" vertical="top" wrapText="1"/>
    </xf>
    <xf numFmtId="0" fontId="9" fillId="0" borderId="0" xfId="0" applyFont="1" applyFill="1" applyAlignment="1">
      <alignment wrapText="1"/>
    </xf>
    <xf numFmtId="0" fontId="12" fillId="0" borderId="3" xfId="0" applyFont="1" applyBorder="1" applyAlignment="1">
      <alignment horizontal="left" vertical="center" wrapText="1"/>
    </xf>
    <xf numFmtId="0" fontId="0" fillId="0" borderId="0" xfId="0" applyAlignment="1">
      <alignment vertical="center"/>
    </xf>
    <xf numFmtId="0" fontId="18"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3" fillId="0" borderId="0" xfId="0" applyFont="1" applyBorder="1" applyAlignment="1">
      <alignment vertical="center"/>
    </xf>
    <xf numFmtId="0" fontId="4" fillId="0" borderId="0" xfId="0" applyFont="1" applyFill="1" applyAlignment="1">
      <alignment horizontal="left" vertical="center" wrapText="1"/>
    </xf>
    <xf numFmtId="0" fontId="31" fillId="0" borderId="0" xfId="0" applyFont="1" applyAlignment="1">
      <alignment vertical="center"/>
    </xf>
    <xf numFmtId="49" fontId="15" fillId="0" borderId="0" xfId="0" applyNumberFormat="1" applyFont="1" applyBorder="1" applyAlignment="1">
      <alignment horizontal="left" vertical="center" wrapText="1"/>
    </xf>
    <xf numFmtId="0" fontId="12" fillId="0" borderId="0" xfId="0" applyFont="1" applyAlignment="1">
      <alignment vertical="center"/>
    </xf>
    <xf numFmtId="0" fontId="2" fillId="0" borderId="0" xfId="0" applyFont="1" applyFill="1" applyAlignment="1">
      <alignment vertical="center" wrapText="1"/>
    </xf>
    <xf numFmtId="0" fontId="2" fillId="0" borderId="0" xfId="0" applyFont="1" applyAlignment="1">
      <alignment vertical="center" wrapText="1"/>
    </xf>
    <xf numFmtId="0" fontId="0" fillId="0" borderId="0" xfId="0" applyFont="1" applyFill="1" applyAlignment="1">
      <alignment vertical="center"/>
    </xf>
    <xf numFmtId="0" fontId="9" fillId="0" borderId="0" xfId="0" applyFont="1" applyAlignment="1">
      <alignment vertical="center" wrapText="1"/>
    </xf>
    <xf numFmtId="0" fontId="2" fillId="0" borderId="0" xfId="0" applyFont="1" applyAlignment="1">
      <alignment horizontal="left" vertical="center" wrapText="1" indent="1"/>
    </xf>
    <xf numFmtId="0" fontId="15" fillId="0" borderId="0" xfId="0" applyFont="1" applyAlignment="1">
      <alignment horizontal="center" vertical="center" wrapText="1"/>
    </xf>
    <xf numFmtId="0" fontId="0"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Fill="1" applyAlignment="1">
      <alignment vertical="center"/>
    </xf>
    <xf numFmtId="0" fontId="4" fillId="0" borderId="0" xfId="0" applyFont="1" applyAlignment="1">
      <alignment vertical="center"/>
    </xf>
    <xf numFmtId="0" fontId="12" fillId="0" borderId="3" xfId="0" applyFont="1" applyBorder="1" applyAlignment="1">
      <alignment horizontal="left" vertical="center" wrapText="1"/>
    </xf>
    <xf numFmtId="0" fontId="28" fillId="0" borderId="1" xfId="0" applyFont="1" applyFill="1" applyBorder="1" applyAlignment="1">
      <alignment wrapText="1"/>
    </xf>
    <xf numFmtId="0" fontId="0" fillId="2" borderId="12" xfId="0" applyFont="1" applyFill="1" applyBorder="1" applyAlignment="1">
      <alignment vertical="center"/>
    </xf>
    <xf numFmtId="0" fontId="32" fillId="2" borderId="15" xfId="0" applyFont="1" applyFill="1" applyBorder="1" applyAlignment="1">
      <alignment vertical="center"/>
    </xf>
    <xf numFmtId="0" fontId="32" fillId="2" borderId="15" xfId="0" applyFont="1" applyFill="1" applyBorder="1" applyAlignment="1">
      <alignment horizontal="center" vertical="center"/>
    </xf>
    <xf numFmtId="0" fontId="32" fillId="2" borderId="15" xfId="0" applyFont="1" applyFill="1" applyBorder="1" applyAlignment="1">
      <alignment horizontal="center" vertical="center" wrapText="1"/>
    </xf>
    <xf numFmtId="0" fontId="4" fillId="5" borderId="31" xfId="0" quotePrefix="1" applyFont="1" applyFill="1" applyBorder="1" applyAlignment="1">
      <alignment horizontal="center" vertical="center"/>
    </xf>
    <xf numFmtId="12" fontId="4" fillId="5" borderId="17" xfId="0" applyNumberFormat="1" applyFont="1" applyFill="1" applyBorder="1" applyAlignment="1">
      <alignment horizontal="center" vertical="center" wrapText="1"/>
    </xf>
    <xf numFmtId="12" fontId="4" fillId="5" borderId="18" xfId="0" quotePrefix="1" applyNumberFormat="1" applyFont="1" applyFill="1" applyBorder="1" applyAlignment="1">
      <alignment horizontal="center" vertical="center" wrapText="1"/>
    </xf>
    <xf numFmtId="16" fontId="4" fillId="5" borderId="15" xfId="0" quotePrefix="1" applyNumberFormat="1" applyFont="1" applyFill="1" applyBorder="1" applyAlignment="1">
      <alignment horizontal="center" wrapText="1"/>
    </xf>
    <xf numFmtId="12" fontId="28" fillId="0" borderId="1" xfId="0" applyNumberFormat="1" applyFont="1" applyFill="1" applyBorder="1" applyAlignment="1">
      <alignment vertical="center" wrapText="1"/>
    </xf>
    <xf numFmtId="0" fontId="3" fillId="0" borderId="0" xfId="0" applyNumberFormat="1" applyFont="1" applyFill="1" applyAlignment="1">
      <alignment vertical="center"/>
    </xf>
    <xf numFmtId="0" fontId="2" fillId="2" borderId="7" xfId="0" quotePrefix="1" applyNumberFormat="1" applyFont="1" applyFill="1" applyBorder="1" applyAlignment="1">
      <alignment horizontal="center" vertical="center" wrapText="1"/>
    </xf>
    <xf numFmtId="0" fontId="2" fillId="2" borderId="31" xfId="0" quotePrefix="1" applyNumberFormat="1" applyFont="1" applyFill="1" applyBorder="1" applyAlignment="1">
      <alignment horizontal="center" vertical="center" wrapText="1"/>
    </xf>
    <xf numFmtId="164" fontId="2" fillId="2" borderId="19"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0" fontId="2" fillId="5" borderId="23" xfId="0" quotePrefix="1" applyNumberFormat="1" applyFont="1" applyFill="1" applyBorder="1" applyAlignment="1">
      <alignment horizontal="center" vertical="center" wrapText="1"/>
    </xf>
    <xf numFmtId="164" fontId="2" fillId="5" borderId="17" xfId="0" quotePrefix="1" applyNumberFormat="1" applyFont="1" applyFill="1" applyBorder="1" applyAlignment="1">
      <alignment horizontal="center" vertical="center"/>
    </xf>
    <xf numFmtId="0" fontId="0" fillId="0" borderId="1" xfId="0" applyFont="1" applyBorder="1" applyAlignment="1">
      <alignment vertical="center"/>
    </xf>
    <xf numFmtId="164" fontId="2" fillId="5" borderId="32" xfId="0" quotePrefix="1" applyNumberFormat="1" applyFont="1" applyFill="1" applyBorder="1" applyAlignment="1">
      <alignment horizontal="center" vertical="center" wrapText="1"/>
    </xf>
    <xf numFmtId="164" fontId="2" fillId="5" borderId="17" xfId="0" quotePrefix="1" applyNumberFormat="1" applyFont="1" applyFill="1" applyBorder="1" applyAlignment="1">
      <alignment horizontal="center" vertical="center" wrapText="1"/>
    </xf>
    <xf numFmtId="0" fontId="33" fillId="2" borderId="43" xfId="0" applyFont="1" applyFill="1" applyBorder="1" applyAlignment="1">
      <alignment horizontal="center" vertical="center"/>
    </xf>
    <xf numFmtId="0" fontId="2" fillId="5" borderId="17" xfId="0" quotePrefix="1" applyFont="1" applyFill="1" applyBorder="1" applyAlignment="1">
      <alignment horizontal="center" vertical="center"/>
    </xf>
    <xf numFmtId="0" fontId="2" fillId="5" borderId="31" xfId="0" quotePrefix="1" applyFont="1" applyFill="1" applyBorder="1" applyAlignment="1">
      <alignment horizontal="center" vertical="center"/>
    </xf>
    <xf numFmtId="0" fontId="2" fillId="5" borderId="22" xfId="0" quotePrefix="1" applyFont="1" applyFill="1" applyBorder="1" applyAlignment="1">
      <alignment horizontal="center" vertical="center"/>
    </xf>
    <xf numFmtId="0" fontId="2" fillId="2" borderId="22"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16" fontId="2" fillId="5" borderId="17" xfId="0" quotePrefix="1" applyNumberFormat="1" applyFont="1" applyFill="1" applyBorder="1" applyAlignment="1">
      <alignment horizontal="center" vertical="center" wrapText="1"/>
    </xf>
    <xf numFmtId="16" fontId="2" fillId="5" borderId="31" xfId="0" quotePrefix="1" applyNumberFormat="1" applyFont="1" applyFill="1" applyBorder="1" applyAlignment="1">
      <alignment horizontal="center" vertical="center" wrapText="1"/>
    </xf>
    <xf numFmtId="0" fontId="0" fillId="2" borderId="0" xfId="0" applyFont="1" applyFill="1" applyBorder="1" applyAlignment="1">
      <alignment horizontal="center" vertical="center"/>
    </xf>
    <xf numFmtId="0" fontId="0" fillId="5" borderId="31" xfId="0" applyFont="1" applyFill="1" applyBorder="1" applyAlignment="1">
      <alignment vertical="center"/>
    </xf>
    <xf numFmtId="0" fontId="35" fillId="2" borderId="15" xfId="0" applyFont="1" applyFill="1" applyBorder="1" applyAlignment="1">
      <alignment horizontal="center" vertical="center" wrapText="1"/>
    </xf>
    <xf numFmtId="0" fontId="2" fillId="0" borderId="0" xfId="0" applyFont="1" applyFill="1" applyAlignment="1">
      <alignment horizontal="left" vertical="center" wrapText="1"/>
    </xf>
    <xf numFmtId="164" fontId="2" fillId="5" borderId="60" xfId="0" quotePrefix="1" applyNumberFormat="1" applyFont="1" applyFill="1" applyBorder="1" applyAlignment="1">
      <alignment horizontal="center" vertical="center" wrapText="1"/>
    </xf>
    <xf numFmtId="164" fontId="2" fillId="5" borderId="39" xfId="0" quotePrefix="1" applyNumberFormat="1" applyFont="1" applyFill="1" applyBorder="1" applyAlignment="1">
      <alignment horizontal="center" vertical="center" wrapText="1"/>
    </xf>
    <xf numFmtId="164" fontId="2" fillId="5" borderId="22" xfId="0" applyNumberFormat="1" applyFont="1" applyFill="1" applyBorder="1" applyAlignment="1">
      <alignment horizontal="center" vertical="center" wrapText="1"/>
    </xf>
    <xf numFmtId="164" fontId="0" fillId="0" borderId="0" xfId="0" applyNumberFormat="1" applyFont="1"/>
    <xf numFmtId="164" fontId="2" fillId="5" borderId="36" xfId="0" quotePrefix="1" applyNumberFormat="1" applyFont="1" applyFill="1" applyBorder="1" applyAlignment="1">
      <alignment horizontal="center" vertical="center" wrapText="1"/>
    </xf>
    <xf numFmtId="16" fontId="2" fillId="2" borderId="11" xfId="0" quotePrefix="1" applyNumberFormat="1" applyFont="1" applyFill="1" applyBorder="1" applyAlignment="1">
      <alignment horizontal="center" vertical="center" wrapText="1"/>
    </xf>
    <xf numFmtId="0" fontId="12" fillId="0" borderId="0" xfId="0" applyFont="1" applyBorder="1" applyAlignment="1">
      <alignment vertical="center" wrapText="1"/>
    </xf>
    <xf numFmtId="164" fontId="0" fillId="0" borderId="0" xfId="0" applyNumberFormat="1" applyFont="1" applyAlignment="1">
      <alignment vertical="center"/>
    </xf>
    <xf numFmtId="0" fontId="33" fillId="2" borderId="42" xfId="0" applyFont="1" applyFill="1" applyBorder="1" applyAlignment="1">
      <alignment horizontal="center" vertical="center" wrapText="1"/>
    </xf>
    <xf numFmtId="0" fontId="32" fillId="2" borderId="37" xfId="0" applyFont="1" applyFill="1" applyBorder="1" applyAlignment="1">
      <alignment vertical="center"/>
    </xf>
    <xf numFmtId="0" fontId="32" fillId="2" borderId="40" xfId="0" applyFont="1" applyFill="1" applyBorder="1" applyAlignment="1">
      <alignment vertical="center"/>
    </xf>
    <xf numFmtId="49" fontId="4" fillId="5" borderId="31" xfId="0" applyNumberFormat="1" applyFont="1" applyFill="1" applyBorder="1" applyAlignment="1">
      <alignment horizontal="center" vertical="center" wrapText="1"/>
    </xf>
    <xf numFmtId="0" fontId="7" fillId="5" borderId="0" xfId="0" applyFont="1" applyFill="1" applyBorder="1" applyAlignment="1">
      <alignment horizontal="center" vertical="top" wrapText="1"/>
    </xf>
    <xf numFmtId="0" fontId="2" fillId="0" borderId="0" xfId="0" applyFont="1" applyBorder="1" applyAlignment="1">
      <alignment horizontal="left" vertical="center" wrapText="1"/>
    </xf>
    <xf numFmtId="16" fontId="2" fillId="2" borderId="8" xfId="0" quotePrefix="1" applyNumberFormat="1" applyFont="1" applyFill="1" applyBorder="1" applyAlignment="1">
      <alignment horizontal="center" vertical="center" wrapText="1"/>
    </xf>
    <xf numFmtId="16" fontId="4" fillId="5" borderId="17" xfId="0" quotePrefix="1" applyNumberFormat="1" applyFont="1" applyFill="1" applyBorder="1" applyAlignment="1">
      <alignment horizontal="center" vertical="center" wrapText="1"/>
    </xf>
    <xf numFmtId="1" fontId="4" fillId="5" borderId="17" xfId="0" quotePrefix="1" applyNumberFormat="1" applyFont="1" applyFill="1" applyBorder="1" applyAlignment="1">
      <alignment horizontal="center" vertical="center" wrapText="1"/>
    </xf>
    <xf numFmtId="16" fontId="2" fillId="5" borderId="25" xfId="0" quotePrefix="1" applyNumberFormat="1" applyFont="1" applyFill="1" applyBorder="1" applyAlignment="1">
      <alignment horizontal="center" vertical="center" wrapText="1"/>
    </xf>
    <xf numFmtId="0" fontId="7" fillId="5" borderId="19" xfId="0" applyFont="1" applyFill="1" applyBorder="1" applyAlignment="1">
      <alignment horizontal="center" vertical="top" wrapText="1"/>
    </xf>
    <xf numFmtId="0" fontId="2" fillId="2" borderId="0" xfId="0" applyFont="1" applyFill="1" applyBorder="1" applyAlignment="1">
      <alignment vertical="center" wrapText="1"/>
    </xf>
    <xf numFmtId="0" fontId="0" fillId="5" borderId="29" xfId="0" applyFont="1" applyFill="1" applyBorder="1" applyAlignment="1">
      <alignment vertical="center"/>
    </xf>
    <xf numFmtId="0" fontId="2" fillId="5" borderId="17" xfId="0" applyFont="1" applyFill="1" applyBorder="1" applyAlignment="1">
      <alignment horizontal="left" vertical="center" wrapText="1"/>
    </xf>
    <xf numFmtId="0" fontId="2" fillId="2" borderId="29" xfId="0" applyFont="1" applyFill="1" applyBorder="1" applyAlignment="1">
      <alignment horizontal="center" vertical="center" wrapText="1"/>
    </xf>
    <xf numFmtId="16" fontId="2" fillId="2" borderId="29" xfId="0" quotePrefix="1" applyNumberFormat="1"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65" xfId="0" applyFont="1" applyFill="1" applyBorder="1" applyAlignment="1">
      <alignment horizontal="center" vertical="center" wrapText="1"/>
    </xf>
    <xf numFmtId="164" fontId="15" fillId="0" borderId="0" xfId="0" applyNumberFormat="1" applyFont="1" applyBorder="1" applyAlignment="1">
      <alignment horizontal="left" vertical="center" wrapText="1"/>
    </xf>
    <xf numFmtId="0" fontId="0" fillId="0" borderId="2" xfId="0" applyFont="1" applyBorder="1" applyAlignment="1">
      <alignment vertical="center"/>
    </xf>
    <xf numFmtId="12" fontId="4" fillId="5" borderId="14" xfId="0" quotePrefix="1" applyNumberFormat="1" applyFont="1" applyFill="1" applyBorder="1" applyAlignment="1">
      <alignment horizontal="center" vertical="center" wrapText="1"/>
    </xf>
    <xf numFmtId="16" fontId="2" fillId="5" borderId="0" xfId="0" quotePrefix="1" applyNumberFormat="1" applyFont="1" applyFill="1" applyBorder="1" applyAlignment="1">
      <alignment horizontal="center" vertical="center" wrapText="1"/>
    </xf>
    <xf numFmtId="0" fontId="2" fillId="2" borderId="61" xfId="0" applyFont="1" applyFill="1" applyBorder="1" applyAlignment="1">
      <alignment horizontal="center" wrapText="1"/>
    </xf>
    <xf numFmtId="0" fontId="2" fillId="2" borderId="61"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0" borderId="0" xfId="0" applyFont="1" applyFill="1" applyAlignment="1">
      <alignment horizontal="justify" vertical="center" wrapText="1"/>
    </xf>
    <xf numFmtId="0" fontId="33" fillId="2" borderId="7" xfId="0" applyFont="1" applyFill="1" applyBorder="1" applyAlignment="1">
      <alignment horizontal="center" vertical="center"/>
    </xf>
    <xf numFmtId="16" fontId="4" fillId="2" borderId="15" xfId="0" quotePrefix="1" applyNumberFormat="1" applyFont="1" applyFill="1" applyBorder="1" applyAlignment="1">
      <alignment horizontal="center" wrapText="1"/>
    </xf>
    <xf numFmtId="0" fontId="33" fillId="2" borderId="71" xfId="0" applyFont="1" applyFill="1" applyBorder="1" applyAlignment="1">
      <alignment horizontal="center" vertical="center"/>
    </xf>
    <xf numFmtId="0" fontId="4" fillId="5" borderId="15" xfId="0" applyFont="1" applyFill="1" applyBorder="1" applyAlignment="1">
      <alignment horizontal="center" wrapText="1"/>
    </xf>
    <xf numFmtId="0" fontId="0" fillId="0" borderId="0" xfId="0" applyFont="1" applyAlignment="1">
      <alignment horizontal="center" vertical="center"/>
    </xf>
    <xf numFmtId="0" fontId="36" fillId="0" borderId="0" xfId="0" applyFont="1" applyAlignment="1">
      <alignment horizontal="center" vertical="center"/>
    </xf>
    <xf numFmtId="164" fontId="4" fillId="5" borderId="17" xfId="0" quotePrefix="1" applyNumberFormat="1" applyFont="1" applyFill="1" applyBorder="1" applyAlignment="1">
      <alignment horizontal="center" vertical="center"/>
    </xf>
    <xf numFmtId="164" fontId="2" fillId="5" borderId="74" xfId="0" quotePrefix="1" applyNumberFormat="1" applyFont="1" applyFill="1" applyBorder="1" applyAlignment="1">
      <alignment horizontal="center" vertical="center" wrapText="1"/>
    </xf>
    <xf numFmtId="0" fontId="0" fillId="5" borderId="0" xfId="0" applyFont="1" applyFill="1" applyBorder="1"/>
    <xf numFmtId="0" fontId="12" fillId="0" borderId="0" xfId="0" applyFont="1"/>
    <xf numFmtId="0" fontId="2" fillId="0" borderId="0" xfId="0" applyFont="1" applyAlignment="1">
      <alignment horizontal="left" vertical="center" wrapText="1" indent="2"/>
    </xf>
    <xf numFmtId="0" fontId="4" fillId="0" borderId="0" xfId="0" quotePrefix="1" applyFont="1" applyFill="1" applyBorder="1" applyAlignment="1">
      <alignment horizontal="center" vertical="center"/>
    </xf>
    <xf numFmtId="0" fontId="0" fillId="0" borderId="0" xfId="0" applyFont="1" applyFill="1" applyBorder="1"/>
    <xf numFmtId="0" fontId="4" fillId="0" borderId="2" xfId="0" quotePrefix="1" applyFont="1" applyFill="1" applyBorder="1" applyAlignment="1">
      <alignment horizontal="center" vertical="center"/>
    </xf>
    <xf numFmtId="0" fontId="4" fillId="0" borderId="0" xfId="0" applyFont="1" applyAlignment="1">
      <alignment horizontal="left" vertical="center" wrapText="1" indent="2"/>
    </xf>
    <xf numFmtId="0" fontId="2" fillId="0" borderId="2" xfId="0" applyFont="1" applyBorder="1"/>
    <xf numFmtId="0" fontId="33" fillId="2" borderId="67" xfId="0" applyFont="1" applyFill="1" applyBorder="1" applyAlignment="1">
      <alignment horizontal="center" vertical="center"/>
    </xf>
    <xf numFmtId="0" fontId="4" fillId="0" borderId="0" xfId="0" applyFont="1" applyFill="1" applyBorder="1" applyAlignment="1">
      <alignment horizontal="left" vertical="center" wrapText="1" indent="2"/>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indent="2"/>
    </xf>
    <xf numFmtId="0" fontId="4" fillId="2" borderId="31" xfId="0" applyFont="1" applyFill="1" applyBorder="1" applyAlignment="1">
      <alignment horizontal="center" vertical="center"/>
    </xf>
    <xf numFmtId="0" fontId="3" fillId="0" borderId="0" xfId="7" applyFont="1" applyAlignment="1">
      <alignment vertical="center"/>
    </xf>
    <xf numFmtId="0" fontId="12" fillId="0" borderId="2" xfId="0" applyFont="1" applyBorder="1" applyAlignment="1">
      <alignment horizontal="left" vertical="center"/>
    </xf>
    <xf numFmtId="0" fontId="4" fillId="0" borderId="0" xfId="0" applyFont="1" applyFill="1" applyBorder="1" applyAlignment="1">
      <alignment horizontal="left" vertical="center" indent="2"/>
    </xf>
    <xf numFmtId="0" fontId="2" fillId="2" borderId="47" xfId="0" applyFont="1" applyFill="1" applyBorder="1" applyAlignment="1">
      <alignment horizontal="center" vertical="center" wrapText="1"/>
    </xf>
    <xf numFmtId="0" fontId="4" fillId="5" borderId="21" xfId="0" applyFont="1" applyFill="1" applyBorder="1" applyAlignment="1">
      <alignment horizontal="center" vertical="center"/>
    </xf>
    <xf numFmtId="165" fontId="4" fillId="5" borderId="36" xfId="0" quotePrefix="1" applyNumberFormat="1" applyFont="1" applyFill="1" applyBorder="1" applyAlignment="1">
      <alignment horizontal="center" vertical="center"/>
    </xf>
    <xf numFmtId="0" fontId="7" fillId="0" borderId="80"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4" fillId="5" borderId="17" xfId="0" applyNumberFormat="1" applyFont="1" applyFill="1" applyBorder="1" applyAlignment="1">
      <alignment horizontal="center" vertical="center" wrapText="1"/>
    </xf>
    <xf numFmtId="0" fontId="7" fillId="2" borderId="19"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67" xfId="0" applyFont="1" applyFill="1" applyBorder="1" applyAlignment="1">
      <alignment horizontal="center" vertical="center" wrapText="1"/>
    </xf>
    <xf numFmtId="0" fontId="33" fillId="2" borderId="0" xfId="0" applyFont="1" applyFill="1" applyBorder="1" applyAlignment="1">
      <alignment horizontal="center" vertical="center"/>
    </xf>
    <xf numFmtId="0" fontId="7" fillId="5" borderId="3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0" borderId="0" xfId="0" applyFont="1" applyFill="1" applyBorder="1" applyAlignment="1">
      <alignment horizontal="left" wrapText="1"/>
    </xf>
    <xf numFmtId="0" fontId="2" fillId="0" borderId="0" xfId="0" applyFont="1" applyFill="1" applyBorder="1" applyAlignment="1">
      <alignment horizontal="left" wrapText="1" indent="2"/>
    </xf>
    <xf numFmtId="0" fontId="2" fillId="0" borderId="1" xfId="0" applyFont="1" applyFill="1" applyBorder="1" applyAlignment="1">
      <alignment horizontal="left" wrapText="1" indent="2"/>
    </xf>
    <xf numFmtId="0" fontId="33" fillId="2" borderId="9"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66" xfId="0" applyFont="1" applyFill="1" applyBorder="1" applyAlignment="1">
      <alignment horizontal="center" vertical="center"/>
    </xf>
    <xf numFmtId="16" fontId="4" fillId="0" borderId="75" xfId="0" quotePrefix="1" applyNumberFormat="1" applyFont="1" applyFill="1" applyBorder="1" applyAlignment="1">
      <alignment horizontal="center" vertical="center" wrapText="1"/>
    </xf>
    <xf numFmtId="0" fontId="0" fillId="0" borderId="75" xfId="0" applyFont="1" applyBorder="1"/>
    <xf numFmtId="0" fontId="4" fillId="0" borderId="75" xfId="0" applyFont="1" applyFill="1" applyBorder="1" applyAlignment="1">
      <alignment horizontal="center" vertical="center"/>
    </xf>
    <xf numFmtId="0" fontId="4" fillId="2" borderId="79" xfId="0" applyFont="1" applyFill="1" applyBorder="1" applyAlignment="1">
      <alignment horizontal="center" vertical="center" wrapText="1"/>
    </xf>
    <xf numFmtId="0" fontId="33" fillId="2" borderId="8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4" fillId="2" borderId="48" xfId="0" applyFont="1" applyFill="1" applyBorder="1" applyAlignment="1">
      <alignment horizontal="center" vertical="center"/>
    </xf>
    <xf numFmtId="165" fontId="4" fillId="5" borderId="17" xfId="0" quotePrefix="1"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33" fillId="2" borderId="37" xfId="0" applyFont="1" applyFill="1" applyBorder="1" applyAlignment="1">
      <alignment horizontal="center" vertical="center"/>
    </xf>
    <xf numFmtId="0" fontId="4" fillId="0" borderId="0" xfId="0" applyFont="1" applyBorder="1" applyAlignment="1">
      <alignment horizontal="left" vertical="center" wrapText="1"/>
    </xf>
    <xf numFmtId="0" fontId="33" fillId="2" borderId="46"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7" fillId="5" borderId="63" xfId="0" applyFont="1" applyFill="1" applyBorder="1" applyAlignment="1">
      <alignment horizontal="center" vertical="center" wrapText="1"/>
    </xf>
    <xf numFmtId="0" fontId="4" fillId="2" borderId="15" xfId="0" applyFont="1" applyFill="1" applyBorder="1" applyAlignment="1">
      <alignment vertical="center"/>
    </xf>
    <xf numFmtId="0" fontId="33" fillId="2" borderId="37" xfId="0" applyFont="1" applyFill="1" applyBorder="1" applyAlignment="1">
      <alignment vertical="center"/>
    </xf>
    <xf numFmtId="0" fontId="33" fillId="2" borderId="40" xfId="0" applyFont="1" applyFill="1" applyBorder="1" applyAlignment="1">
      <alignment vertical="center"/>
    </xf>
    <xf numFmtId="0" fontId="4" fillId="2" borderId="71" xfId="0" applyFont="1" applyFill="1" applyBorder="1" applyAlignment="1">
      <alignment vertical="center"/>
    </xf>
    <xf numFmtId="164" fontId="4" fillId="5" borderId="31" xfId="0" quotePrefix="1" applyNumberFormat="1" applyFont="1" applyFill="1" applyBorder="1" applyAlignment="1">
      <alignment horizontal="center" vertical="center"/>
    </xf>
    <xf numFmtId="0" fontId="7" fillId="0" borderId="1" xfId="0" applyFont="1" applyBorder="1" applyAlignment="1">
      <alignment horizontal="left" vertical="center" wrapText="1"/>
    </xf>
    <xf numFmtId="0" fontId="4" fillId="2" borderId="90" xfId="0" applyFont="1" applyFill="1" applyBorder="1" applyAlignment="1">
      <alignment horizontal="center" vertical="center"/>
    </xf>
    <xf numFmtId="0" fontId="33" fillId="2" borderId="91" xfId="0" applyFont="1" applyFill="1" applyBorder="1" applyAlignment="1">
      <alignment horizontal="center" vertical="center"/>
    </xf>
    <xf numFmtId="0" fontId="4" fillId="0" borderId="4" xfId="0" applyFont="1" applyFill="1" applyBorder="1" applyAlignment="1">
      <alignment vertical="center" wrapText="1"/>
    </xf>
    <xf numFmtId="0" fontId="33" fillId="2" borderId="92" xfId="0" applyFont="1" applyFill="1" applyBorder="1" applyAlignment="1">
      <alignment horizontal="center" vertical="center"/>
    </xf>
    <xf numFmtId="0" fontId="33" fillId="2" borderId="59" xfId="0" applyFont="1" applyFill="1" applyBorder="1" applyAlignment="1">
      <alignment horizontal="center" vertical="center" wrapText="1"/>
    </xf>
    <xf numFmtId="0" fontId="2" fillId="2" borderId="0" xfId="0" applyFont="1" applyFill="1" applyBorder="1" applyAlignment="1">
      <alignment vertical="center"/>
    </xf>
    <xf numFmtId="0" fontId="2" fillId="2" borderId="67" xfId="0" applyFont="1" applyFill="1" applyBorder="1" applyAlignment="1">
      <alignment vertical="center"/>
    </xf>
    <xf numFmtId="0" fontId="2" fillId="2" borderId="93" xfId="0" applyFont="1" applyFill="1" applyBorder="1" applyAlignment="1">
      <alignment horizontal="center" vertical="center"/>
    </xf>
    <xf numFmtId="164" fontId="2" fillId="5" borderId="32" xfId="0" applyNumberFormat="1" applyFont="1" applyFill="1" applyBorder="1" applyAlignment="1">
      <alignment horizontal="center" vertical="center"/>
    </xf>
    <xf numFmtId="164" fontId="2" fillId="5" borderId="17" xfId="0" applyNumberFormat="1" applyFont="1" applyFill="1" applyBorder="1" applyAlignment="1">
      <alignment horizontal="center" vertical="center"/>
    </xf>
    <xf numFmtId="164" fontId="2" fillId="5" borderId="39" xfId="0" applyNumberFormat="1" applyFont="1" applyFill="1" applyBorder="1" applyAlignment="1">
      <alignment horizontal="center" vertical="center"/>
    </xf>
    <xf numFmtId="164" fontId="2" fillId="5" borderId="58" xfId="0" applyNumberFormat="1" applyFont="1" applyFill="1" applyBorder="1" applyAlignment="1">
      <alignment horizontal="center" vertical="center"/>
    </xf>
    <xf numFmtId="164" fontId="2" fillId="5" borderId="36" xfId="0" applyNumberFormat="1" applyFont="1" applyFill="1" applyBorder="1" applyAlignment="1">
      <alignment horizontal="center" vertical="center"/>
    </xf>
    <xf numFmtId="0" fontId="18" fillId="0" borderId="0" xfId="0" applyFont="1" applyAlignment="1">
      <alignment horizontal="center" vertical="center"/>
    </xf>
    <xf numFmtId="0" fontId="2" fillId="5" borderId="94" xfId="0" applyFont="1" applyFill="1" applyBorder="1" applyAlignment="1">
      <alignment horizontal="center" vertical="center"/>
    </xf>
    <xf numFmtId="0" fontId="4" fillId="0" borderId="0" xfId="8" applyFont="1" applyBorder="1" applyAlignment="1">
      <alignment horizontal="left" vertical="center" wrapText="1"/>
    </xf>
    <xf numFmtId="0" fontId="4" fillId="0" borderId="0" xfId="0" applyFont="1" applyFill="1" applyBorder="1" applyAlignment="1">
      <alignment horizontal="justify" vertical="center" wrapText="1"/>
    </xf>
    <xf numFmtId="0" fontId="29" fillId="5" borderId="71" xfId="0" applyFont="1" applyFill="1" applyBorder="1" applyAlignment="1">
      <alignment horizontal="justify" wrapText="1"/>
    </xf>
    <xf numFmtId="0" fontId="3" fillId="5" borderId="15" xfId="0" applyFont="1" applyFill="1" applyBorder="1"/>
    <xf numFmtId="0" fontId="3" fillId="5" borderId="15" xfId="0" applyFont="1" applyFill="1" applyBorder="1" applyAlignment="1"/>
    <xf numFmtId="12" fontId="4" fillId="5" borderId="95" xfId="0" applyNumberFormat="1" applyFont="1" applyFill="1" applyBorder="1" applyAlignment="1">
      <alignment horizontal="center" vertical="center" wrapText="1"/>
    </xf>
    <xf numFmtId="0" fontId="4" fillId="2" borderId="49" xfId="0" applyFont="1" applyFill="1" applyBorder="1" applyAlignment="1">
      <alignment horizontal="center" vertical="center" wrapText="1"/>
    </xf>
    <xf numFmtId="0" fontId="33" fillId="2" borderId="57" xfId="0" applyFont="1" applyFill="1" applyBorder="1" applyAlignment="1">
      <alignment horizontal="center" vertical="center"/>
    </xf>
    <xf numFmtId="0" fontId="7" fillId="0" borderId="0" xfId="0" applyFont="1" applyFill="1" applyBorder="1" applyAlignment="1">
      <alignment horizontal="left" wrapText="1"/>
    </xf>
    <xf numFmtId="0" fontId="4" fillId="0" borderId="1" xfId="0" applyFont="1" applyFill="1" applyBorder="1" applyAlignment="1">
      <alignment vertical="center" wrapText="1"/>
    </xf>
    <xf numFmtId="0" fontId="33" fillId="2" borderId="61" xfId="0" applyFont="1" applyFill="1" applyBorder="1" applyAlignment="1">
      <alignment horizontal="center" vertical="center" wrapText="1"/>
    </xf>
    <xf numFmtId="0" fontId="33" fillId="2" borderId="6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40" xfId="0" applyFont="1" applyFill="1" applyBorder="1" applyAlignment="1">
      <alignment horizontal="center" vertical="center"/>
    </xf>
    <xf numFmtId="0" fontId="33" fillId="2" borderId="78" xfId="0" applyFont="1" applyFill="1" applyBorder="1" applyAlignment="1">
      <alignment horizontal="center" vertical="center"/>
    </xf>
    <xf numFmtId="0" fontId="33" fillId="2" borderId="14"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71" xfId="0" applyFont="1" applyFill="1" applyBorder="1" applyAlignment="1">
      <alignment horizontal="center" vertical="center" wrapText="1"/>
    </xf>
    <xf numFmtId="0" fontId="33" fillId="2" borderId="66"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2" fillId="0" borderId="0" xfId="0" applyFont="1" applyBorder="1" applyAlignment="1">
      <alignment horizontal="left" vertical="center" wrapText="1"/>
    </xf>
    <xf numFmtId="0" fontId="4" fillId="5"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37" xfId="0" applyFont="1" applyFill="1" applyBorder="1" applyAlignment="1">
      <alignment horizontal="center" vertical="center"/>
    </xf>
    <xf numFmtId="0" fontId="33" fillId="2" borderId="81" xfId="0" applyFont="1" applyFill="1" applyBorder="1" applyAlignment="1">
      <alignment horizontal="center" vertical="center"/>
    </xf>
    <xf numFmtId="0" fontId="2" fillId="2" borderId="6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73" xfId="0" applyFont="1" applyFill="1" applyBorder="1" applyAlignment="1">
      <alignment horizontal="center" vertical="center"/>
    </xf>
    <xf numFmtId="0" fontId="2" fillId="2" borderId="7" xfId="0" applyFont="1" applyFill="1" applyBorder="1" applyAlignment="1">
      <alignment horizontal="center" vertical="center" wrapText="1"/>
    </xf>
    <xf numFmtId="0" fontId="33" fillId="2" borderId="62" xfId="0" applyFont="1" applyFill="1" applyBorder="1" applyAlignment="1">
      <alignment horizontal="center" wrapText="1"/>
    </xf>
    <xf numFmtId="0" fontId="2" fillId="2" borderId="48"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78"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41" xfId="0" applyFont="1" applyFill="1" applyBorder="1" applyAlignment="1">
      <alignment horizontal="center" vertical="center" wrapText="1"/>
    </xf>
    <xf numFmtId="164" fontId="4" fillId="5" borderId="17" xfId="0" applyNumberFormat="1"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7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3" fillId="5" borderId="15" xfId="0" applyFont="1" applyFill="1" applyBorder="1" applyAlignment="1">
      <alignment horizontal="center" vertical="center"/>
    </xf>
    <xf numFmtId="0" fontId="2" fillId="0" borderId="0" xfId="0" applyFont="1" applyBorder="1" applyAlignment="1">
      <alignment horizontal="left" vertical="center" wrapText="1"/>
    </xf>
    <xf numFmtId="0" fontId="2" fillId="2" borderId="0"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5" fillId="2" borderId="40" xfId="0" applyFont="1" applyFill="1" applyBorder="1" applyAlignment="1">
      <alignment horizontal="center" vertical="center" wrapText="1"/>
    </xf>
    <xf numFmtId="0" fontId="35"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73" xfId="0" applyFont="1" applyFill="1" applyBorder="1" applyAlignment="1">
      <alignment horizontal="center" vertical="center"/>
    </xf>
    <xf numFmtId="0" fontId="33" fillId="2" borderId="7" xfId="0" applyFont="1" applyFill="1" applyBorder="1" applyAlignment="1">
      <alignment horizontal="center" vertical="center" wrapText="1"/>
    </xf>
    <xf numFmtId="0" fontId="33" fillId="2" borderId="48"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33" fillId="2" borderId="67" xfId="0" applyFont="1" applyFill="1" applyBorder="1" applyAlignment="1">
      <alignment horizontal="center" vertical="center" wrapText="1"/>
    </xf>
    <xf numFmtId="0" fontId="2" fillId="0"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67" xfId="0" applyFont="1" applyFill="1" applyBorder="1" applyAlignment="1">
      <alignment horizontal="center" vertical="center"/>
    </xf>
    <xf numFmtId="0" fontId="2" fillId="2" borderId="81" xfId="0" applyFont="1" applyFill="1" applyBorder="1" applyAlignment="1">
      <alignment horizontal="center" wrapText="1"/>
    </xf>
    <xf numFmtId="0" fontId="2" fillId="2" borderId="81"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2" fillId="0" borderId="4" xfId="0" applyFont="1" applyBorder="1" applyAlignment="1">
      <alignment horizontal="left" vertical="center" wrapText="1"/>
    </xf>
    <xf numFmtId="0" fontId="4" fillId="2" borderId="64" xfId="7"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0" borderId="0" xfId="0" applyFont="1" applyBorder="1" applyAlignment="1">
      <alignment vertical="center" wrapText="1"/>
    </xf>
    <xf numFmtId="0" fontId="0" fillId="2" borderId="34" xfId="0" applyFont="1" applyFill="1" applyBorder="1" applyAlignment="1">
      <alignment vertical="center"/>
    </xf>
    <xf numFmtId="0" fontId="32" fillId="2" borderId="14" xfId="0" applyFont="1" applyFill="1" applyBorder="1" applyAlignment="1">
      <alignment vertical="center"/>
    </xf>
    <xf numFmtId="0" fontId="32" fillId="2" borderId="71" xfId="0" applyFont="1" applyFill="1" applyBorder="1" applyAlignment="1">
      <alignment vertical="center"/>
    </xf>
    <xf numFmtId="0" fontId="33" fillId="5" borderId="15" xfId="0" applyFont="1" applyFill="1" applyBorder="1" applyAlignment="1">
      <alignment horizontal="center" wrapText="1"/>
    </xf>
    <xf numFmtId="0" fontId="2" fillId="5" borderId="17" xfId="0" quotePrefix="1" applyNumberFormat="1" applyFont="1" applyFill="1" applyBorder="1" applyAlignment="1">
      <alignment horizontal="center" vertical="center" wrapText="1"/>
    </xf>
    <xf numFmtId="164" fontId="2" fillId="5" borderId="17" xfId="0" quotePrefix="1" applyNumberFormat="1" applyFont="1" applyFill="1" applyBorder="1" applyAlignment="1">
      <alignment horizontal="center" vertical="center" wrapText="1"/>
    </xf>
    <xf numFmtId="164" fontId="2" fillId="5" borderId="32" xfId="0" quotePrefix="1" applyNumberFormat="1" applyFont="1" applyFill="1" applyBorder="1" applyAlignment="1">
      <alignment horizontal="center" vertical="center"/>
    </xf>
    <xf numFmtId="164" fontId="2" fillId="5" borderId="32" xfId="0" quotePrefix="1" applyNumberFormat="1" applyFont="1" applyFill="1" applyBorder="1" applyAlignment="1">
      <alignment horizontal="center" vertical="center" wrapText="1"/>
    </xf>
    <xf numFmtId="0" fontId="0" fillId="2" borderId="67" xfId="0" applyFont="1" applyFill="1" applyBorder="1" applyAlignment="1">
      <alignment vertical="center"/>
    </xf>
    <xf numFmtId="0" fontId="0" fillId="2" borderId="68" xfId="0" applyFont="1" applyFill="1" applyBorder="1" applyAlignment="1">
      <alignment vertical="center"/>
    </xf>
    <xf numFmtId="0" fontId="33" fillId="2" borderId="78" xfId="0" applyFont="1" applyFill="1" applyBorder="1" applyAlignment="1">
      <alignment horizontal="center" wrapText="1"/>
    </xf>
    <xf numFmtId="0" fontId="0" fillId="0" borderId="1" xfId="0" applyFont="1" applyBorder="1" applyAlignment="1">
      <alignment horizontal="center" vertical="center"/>
    </xf>
    <xf numFmtId="0" fontId="2" fillId="2" borderId="69" xfId="0" applyFont="1" applyFill="1" applyBorder="1" applyAlignment="1">
      <alignment horizontal="center" vertical="center" wrapText="1"/>
    </xf>
    <xf numFmtId="0" fontId="33" fillId="2" borderId="97" xfId="0" applyFont="1" applyFill="1" applyBorder="1" applyAlignment="1">
      <alignment horizontal="center" vertical="center" wrapText="1"/>
    </xf>
    <xf numFmtId="0" fontId="0" fillId="2" borderId="72" xfId="0" applyFont="1" applyFill="1" applyBorder="1" applyAlignment="1">
      <alignment vertical="center"/>
    </xf>
    <xf numFmtId="0" fontId="2" fillId="0" borderId="0" xfId="0" applyFont="1" applyBorder="1" applyAlignment="1">
      <alignment horizontal="justify" vertical="center" wrapText="1"/>
    </xf>
    <xf numFmtId="0" fontId="4" fillId="0" borderId="0" xfId="8" applyFont="1" applyFill="1" applyBorder="1" applyAlignment="1">
      <alignment vertical="center" wrapText="1"/>
    </xf>
    <xf numFmtId="0" fontId="4" fillId="5" borderId="17" xfId="0" applyFont="1" applyFill="1" applyBorder="1" applyAlignment="1">
      <alignment horizontal="center" vertical="center" wrapText="1"/>
    </xf>
    <xf numFmtId="0" fontId="2" fillId="0" borderId="0" xfId="0" applyFont="1" applyBorder="1" applyAlignment="1">
      <alignment horizontal="left" vertical="center" wrapText="1" indent="2"/>
    </xf>
    <xf numFmtId="0" fontId="2" fillId="2" borderId="93"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71"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0" xfId="0" quotePrefix="1" applyNumberFormat="1" applyFont="1" applyFill="1" applyBorder="1" applyAlignment="1">
      <alignment horizontal="center" vertical="center" wrapText="1"/>
    </xf>
    <xf numFmtId="0" fontId="33" fillId="2" borderId="99" xfId="0" applyFont="1" applyFill="1" applyBorder="1" applyAlignment="1">
      <alignment horizontal="center" vertical="center" wrapText="1"/>
    </xf>
    <xf numFmtId="0" fontId="3" fillId="0" borderId="0" xfId="7" applyFont="1" applyAlignment="1">
      <alignment horizontal="center" vertical="center"/>
    </xf>
    <xf numFmtId="165" fontId="4" fillId="5" borderId="31"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164" fontId="4" fillId="5" borderId="17" xfId="0" applyNumberFormat="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7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33" fillId="2" borderId="59" xfId="0" applyFont="1" applyFill="1" applyBorder="1" applyAlignment="1">
      <alignment horizontal="center" vertical="center" wrapText="1"/>
    </xf>
    <xf numFmtId="0" fontId="2" fillId="2" borderId="73" xfId="0" applyFont="1" applyFill="1" applyBorder="1" applyAlignment="1">
      <alignment horizontal="center" vertical="center" wrapText="1"/>
    </xf>
    <xf numFmtId="164" fontId="2" fillId="5" borderId="17" xfId="0" quotePrefix="1" applyNumberFormat="1"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0" borderId="0" xfId="0" applyFont="1" applyBorder="1" applyAlignment="1">
      <alignment horizontal="left" vertical="center" wrapText="1"/>
    </xf>
    <xf numFmtId="0" fontId="2" fillId="2" borderId="51" xfId="0" applyFont="1" applyFill="1" applyBorder="1" applyAlignment="1">
      <alignment horizontal="center" vertical="center"/>
    </xf>
    <xf numFmtId="0" fontId="4" fillId="0" borderId="75" xfId="0" quotePrefix="1" applyFont="1" applyFill="1" applyBorder="1" applyAlignment="1">
      <alignment horizontal="center" vertical="center"/>
    </xf>
    <xf numFmtId="0" fontId="33" fillId="2" borderId="62" xfId="0" applyFont="1" applyFill="1" applyBorder="1" applyAlignment="1">
      <alignment horizontal="center"/>
    </xf>
    <xf numFmtId="0" fontId="33" fillId="2" borderId="41" xfId="0" applyFont="1" applyFill="1" applyBorder="1" applyAlignment="1">
      <alignment horizontal="center"/>
    </xf>
    <xf numFmtId="0" fontId="12" fillId="0" borderId="0" xfId="0" applyFont="1" applyAlignment="1">
      <alignment horizontal="justify" vertical="center" wrapText="1"/>
    </xf>
    <xf numFmtId="0" fontId="2" fillId="5" borderId="0" xfId="0" applyFont="1" applyFill="1" applyAlignment="1">
      <alignment horizontal="center" vertical="center" wrapText="1"/>
    </xf>
    <xf numFmtId="0" fontId="0" fillId="2" borderId="2" xfId="0" applyFont="1" applyFill="1" applyBorder="1" applyAlignment="1">
      <alignment vertical="center"/>
    </xf>
    <xf numFmtId="0" fontId="2" fillId="5" borderId="11" xfId="0" applyFont="1" applyFill="1" applyBorder="1" applyAlignment="1">
      <alignment horizontal="center" vertical="center" wrapText="1"/>
    </xf>
    <xf numFmtId="0" fontId="32" fillId="2" borderId="48" xfId="0" applyFont="1" applyFill="1" applyBorder="1" applyAlignment="1">
      <alignment vertical="center"/>
    </xf>
    <xf numFmtId="0" fontId="32" fillId="2" borderId="53" xfId="0" applyFont="1" applyFill="1" applyBorder="1" applyAlignment="1">
      <alignment vertical="center"/>
    </xf>
    <xf numFmtId="0" fontId="2" fillId="0" borderId="0" xfId="0" applyFont="1" applyFill="1" applyAlignment="1">
      <alignment horizontal="justify" vertical="center" wrapText="1"/>
    </xf>
    <xf numFmtId="0" fontId="12" fillId="0" borderId="3" xfId="0" applyFont="1" applyFill="1" applyBorder="1" applyAlignment="1">
      <alignment horizontal="left" vertical="center" wrapText="1"/>
    </xf>
    <xf numFmtId="0" fontId="0" fillId="2" borderId="48" xfId="0" applyFont="1" applyFill="1" applyBorder="1" applyAlignment="1">
      <alignment vertical="center"/>
    </xf>
    <xf numFmtId="0" fontId="33" fillId="2" borderId="43" xfId="0" applyFont="1" applyFill="1" applyBorder="1" applyAlignment="1">
      <alignment horizontal="center" vertical="center" wrapText="1"/>
    </xf>
    <xf numFmtId="0" fontId="2" fillId="5" borderId="31" xfId="0" quotePrefix="1" applyFont="1" applyFill="1" applyBorder="1" applyAlignment="1">
      <alignment horizontal="center" vertical="center"/>
    </xf>
    <xf numFmtId="0" fontId="2" fillId="5" borderId="17" xfId="0" quotePrefix="1" applyFont="1" applyFill="1" applyBorder="1" applyAlignment="1">
      <alignment horizontal="center" vertical="center"/>
    </xf>
    <xf numFmtId="0" fontId="2" fillId="5" borderId="17" xfId="0" applyFont="1" applyFill="1" applyBorder="1" applyAlignment="1">
      <alignment horizontal="center" vertical="center" wrapText="1"/>
    </xf>
    <xf numFmtId="0" fontId="0" fillId="2" borderId="84" xfId="0" applyFont="1" applyFill="1" applyBorder="1" applyAlignment="1">
      <alignment vertical="center"/>
    </xf>
    <xf numFmtId="0" fontId="33" fillId="2" borderId="37" xfId="0" applyFont="1" applyFill="1" applyBorder="1" applyAlignment="1">
      <alignment vertical="center" wrapText="1"/>
    </xf>
    <xf numFmtId="0" fontId="4" fillId="2" borderId="34" xfId="0" applyFont="1" applyFill="1" applyBorder="1" applyAlignment="1">
      <alignment vertical="center" wrapText="1"/>
    </xf>
    <xf numFmtId="0" fontId="4" fillId="0" borderId="0" xfId="8" applyFont="1" applyBorder="1" applyAlignment="1">
      <alignment vertical="center"/>
    </xf>
    <xf numFmtId="0" fontId="4" fillId="0" borderId="0" xfId="0" applyFont="1" applyFill="1" applyAlignment="1">
      <alignment horizontal="left" wrapText="1"/>
    </xf>
    <xf numFmtId="16" fontId="33" fillId="2" borderId="47" xfId="0" quotePrefix="1" applyNumberFormat="1" applyFont="1" applyFill="1" applyBorder="1" applyAlignment="1">
      <alignment horizontal="center" vertical="center" wrapText="1"/>
    </xf>
    <xf numFmtId="16" fontId="33" fillId="2" borderId="61" xfId="0" quotePrefix="1" applyNumberFormat="1" applyFont="1" applyFill="1" applyBorder="1" applyAlignment="1">
      <alignment horizontal="center" vertical="center" wrapText="1"/>
    </xf>
    <xf numFmtId="16" fontId="33" fillId="2" borderId="62" xfId="0" quotePrefix="1" applyNumberFormat="1" applyFont="1" applyFill="1" applyBorder="1" applyAlignment="1">
      <alignment horizontal="center" vertical="center" wrapText="1"/>
    </xf>
    <xf numFmtId="16" fontId="2" fillId="2" borderId="64" xfId="0" quotePrefix="1" applyNumberFormat="1" applyFont="1" applyFill="1" applyBorder="1" applyAlignment="1">
      <alignment horizontal="center" vertical="center" wrapText="1"/>
    </xf>
    <xf numFmtId="0" fontId="4" fillId="0" borderId="0" xfId="8" applyFont="1" applyFill="1" applyBorder="1" applyAlignment="1">
      <alignment horizontal="left" vertical="center" wrapText="1"/>
    </xf>
    <xf numFmtId="0" fontId="12" fillId="0" borderId="1" xfId="0" applyFont="1" applyBorder="1" applyAlignment="1">
      <alignment horizontal="left" wrapText="1"/>
    </xf>
    <xf numFmtId="0" fontId="12" fillId="0" borderId="0" xfId="0" applyFont="1" applyBorder="1" applyAlignment="1">
      <alignment wrapText="1"/>
    </xf>
    <xf numFmtId="164" fontId="4" fillId="5" borderId="31" xfId="8" quotePrefix="1" applyNumberFormat="1" applyFont="1" applyFill="1" applyBorder="1" applyAlignment="1">
      <alignment vertical="center"/>
    </xf>
    <xf numFmtId="0" fontId="2" fillId="2" borderId="35" xfId="0" applyFont="1" applyFill="1" applyBorder="1" applyAlignment="1">
      <alignment horizontal="center" vertical="center"/>
    </xf>
    <xf numFmtId="0" fontId="4" fillId="0" borderId="0" xfId="0" applyFont="1" applyFill="1" applyAlignment="1">
      <alignment horizontal="left" vertical="center" wrapText="1" indent="2"/>
    </xf>
    <xf numFmtId="0" fontId="4" fillId="0" borderId="0" xfId="0" applyFont="1" applyFill="1" applyBorder="1" applyAlignment="1">
      <alignment horizontal="left" vertical="center" wrapText="1" indent="3"/>
    </xf>
    <xf numFmtId="0" fontId="0" fillId="0" borderId="103" xfId="0" applyFont="1" applyBorder="1" applyAlignment="1">
      <alignment vertical="center"/>
    </xf>
    <xf numFmtId="0" fontId="35" fillId="2" borderId="4" xfId="0" applyFont="1" applyFill="1" applyBorder="1" applyAlignment="1">
      <alignment horizontal="center" vertical="center" wrapText="1"/>
    </xf>
    <xf numFmtId="0" fontId="4" fillId="0" borderId="0" xfId="8" applyFont="1" applyFill="1" applyBorder="1" applyAlignment="1">
      <alignment horizontal="left" vertical="center" wrapText="1" indent="2"/>
    </xf>
    <xf numFmtId="0" fontId="4" fillId="0" borderId="0" xfId="8" applyFont="1" applyFill="1" applyAlignment="1">
      <alignment horizontal="left" vertical="center" wrapText="1" indent="2"/>
    </xf>
    <xf numFmtId="0" fontId="12" fillId="0" borderId="1" xfId="0" applyFont="1" applyBorder="1" applyAlignment="1">
      <alignment wrapText="1"/>
    </xf>
    <xf numFmtId="0" fontId="32" fillId="2" borderId="81" xfId="0" applyFont="1" applyFill="1" applyBorder="1" applyAlignment="1">
      <alignment vertical="center"/>
    </xf>
    <xf numFmtId="0" fontId="4" fillId="0" borderId="1" xfId="0" applyFont="1" applyFill="1" applyBorder="1" applyAlignment="1">
      <alignment horizontal="left" vertical="center" wrapText="1"/>
    </xf>
    <xf numFmtId="0" fontId="21" fillId="2" borderId="4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35" fillId="2" borderId="52" xfId="0" applyFont="1" applyFill="1" applyBorder="1" applyAlignment="1">
      <alignment horizontal="center" vertical="center" wrapText="1"/>
    </xf>
    <xf numFmtId="0" fontId="35" fillId="2" borderId="53" xfId="0" applyFont="1" applyFill="1" applyBorder="1" applyAlignment="1">
      <alignment horizontal="center" vertical="center" wrapText="1"/>
    </xf>
    <xf numFmtId="0" fontId="2" fillId="0" borderId="33" xfId="0" quotePrefix="1" applyFont="1" applyFill="1" applyBorder="1" applyAlignment="1">
      <alignment vertical="center" wrapText="1"/>
    </xf>
    <xf numFmtId="164" fontId="2" fillId="5" borderId="89" xfId="0" quotePrefix="1" applyNumberFormat="1" applyFont="1" applyFill="1" applyBorder="1" applyAlignment="1">
      <alignment vertical="center" wrapText="1"/>
    </xf>
    <xf numFmtId="164" fontId="2" fillId="5" borderId="31" xfId="0" quotePrefix="1" applyNumberFormat="1" applyFont="1" applyFill="1" applyBorder="1" applyAlignment="1">
      <alignment vertical="center" wrapText="1"/>
    </xf>
    <xf numFmtId="0" fontId="4" fillId="0" borderId="0" xfId="0" applyFont="1" applyFill="1" applyAlignment="1">
      <alignment wrapText="1"/>
    </xf>
    <xf numFmtId="164" fontId="4" fillId="5" borderId="17" xfId="0" applyNumberFormat="1" applyFont="1" applyFill="1" applyBorder="1" applyAlignment="1">
      <alignment horizontal="center" vertical="center"/>
    </xf>
    <xf numFmtId="164" fontId="4" fillId="5" borderId="32" xfId="0" applyNumberFormat="1" applyFont="1" applyFill="1" applyBorder="1" applyAlignment="1">
      <alignment horizontal="center" vertical="center"/>
    </xf>
    <xf numFmtId="0" fontId="3" fillId="0" borderId="0" xfId="0" applyFont="1" applyFill="1" applyAlignment="1"/>
    <xf numFmtId="0" fontId="4" fillId="0" borderId="0" xfId="8" applyFont="1" applyFill="1" applyAlignment="1">
      <alignment vertical="center" wrapText="1"/>
    </xf>
    <xf numFmtId="164" fontId="4" fillId="5" borderId="36" xfId="8" quotePrefix="1" applyNumberFormat="1" applyFont="1" applyFill="1" applyBorder="1" applyAlignment="1">
      <alignment horizontal="center" vertical="center"/>
    </xf>
    <xf numFmtId="164" fontId="4" fillId="5" borderId="100" xfId="8" quotePrefix="1" applyNumberFormat="1" applyFont="1" applyFill="1" applyBorder="1" applyAlignment="1">
      <alignment horizontal="center" vertical="center"/>
    </xf>
    <xf numFmtId="164" fontId="4" fillId="5" borderId="17" xfId="8" quotePrefix="1" applyNumberFormat="1" applyFont="1" applyFill="1" applyBorder="1" applyAlignment="1">
      <alignment vertical="center"/>
    </xf>
    <xf numFmtId="0" fontId="2" fillId="0" borderId="1" xfId="0" applyFont="1" applyBorder="1" applyAlignment="1">
      <alignment horizontal="left" vertical="center" wrapText="1"/>
    </xf>
    <xf numFmtId="0" fontId="2" fillId="5" borderId="17" xfId="0" applyNumberFormat="1" applyFont="1" applyFill="1" applyBorder="1" applyAlignment="1">
      <alignment horizontal="center" vertical="center" wrapText="1"/>
    </xf>
    <xf numFmtId="0" fontId="12" fillId="0" borderId="0" xfId="0" applyFont="1" applyFill="1" applyBorder="1" applyAlignment="1">
      <alignment horizontal="justify" vertical="center" wrapText="1"/>
    </xf>
    <xf numFmtId="0" fontId="33" fillId="2" borderId="105" xfId="0" applyFont="1" applyFill="1" applyBorder="1" applyAlignment="1">
      <alignment vertical="center" wrapText="1"/>
    </xf>
    <xf numFmtId="0" fontId="33" fillId="2" borderId="106" xfId="0" applyFont="1" applyFill="1" applyBorder="1" applyAlignment="1">
      <alignment horizontal="center" vertical="center" wrapText="1"/>
    </xf>
    <xf numFmtId="0" fontId="12" fillId="0" borderId="0" xfId="0" applyFont="1" applyBorder="1" applyAlignment="1">
      <alignment horizontal="center" vertical="center" wrapText="1"/>
    </xf>
    <xf numFmtId="164" fontId="2" fillId="5" borderId="107" xfId="0" quotePrefix="1"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49" fontId="4" fillId="0" borderId="8" xfId="0" applyNumberFormat="1" applyFont="1" applyFill="1" applyBorder="1" applyAlignment="1">
      <alignment vertical="center" wrapText="1"/>
    </xf>
    <xf numFmtId="0" fontId="12" fillId="0" borderId="0" xfId="0" applyFont="1" applyBorder="1" applyAlignment="1">
      <alignment vertical="center"/>
    </xf>
    <xf numFmtId="0" fontId="2" fillId="0" borderId="1" xfId="0" applyFont="1" applyBorder="1" applyAlignment="1">
      <alignment vertical="center"/>
    </xf>
    <xf numFmtId="0" fontId="2" fillId="0" borderId="75" xfId="0" applyFont="1" applyBorder="1" applyAlignment="1">
      <alignment vertical="center"/>
    </xf>
    <xf numFmtId="0" fontId="2" fillId="0" borderId="75" xfId="0" quotePrefix="1" applyFont="1" applyBorder="1" applyAlignment="1">
      <alignment horizontal="center" vertical="center"/>
    </xf>
    <xf numFmtId="0" fontId="2" fillId="0" borderId="75" xfId="0" quotePrefix="1" applyFont="1" applyFill="1" applyBorder="1" applyAlignment="1">
      <alignment horizontal="center" vertical="center"/>
    </xf>
    <xf numFmtId="16" fontId="2" fillId="0" borderId="75" xfId="0" quotePrefix="1" applyNumberFormat="1" applyFont="1" applyFill="1" applyBorder="1" applyAlignment="1">
      <alignment horizontal="center" vertical="center"/>
    </xf>
    <xf numFmtId="0" fontId="2" fillId="0" borderId="75" xfId="0" applyFont="1" applyFill="1" applyBorder="1" applyAlignment="1">
      <alignment horizontal="center" vertical="center"/>
    </xf>
    <xf numFmtId="0" fontId="2" fillId="0" borderId="75" xfId="0" applyFont="1" applyFill="1" applyBorder="1" applyAlignment="1">
      <alignment vertical="center"/>
    </xf>
    <xf numFmtId="0" fontId="2" fillId="0" borderId="76" xfId="0" applyFont="1" applyFill="1" applyBorder="1" applyAlignment="1">
      <alignment vertical="center"/>
    </xf>
    <xf numFmtId="0" fontId="3" fillId="0" borderId="2" xfId="0" applyFont="1" applyBorder="1"/>
    <xf numFmtId="0" fontId="7" fillId="0" borderId="0" xfId="0" applyFont="1" applyBorder="1"/>
    <xf numFmtId="0" fontId="4" fillId="0" borderId="1" xfId="0" applyFont="1" applyBorder="1"/>
    <xf numFmtId="0" fontId="3" fillId="0" borderId="112" xfId="0" applyFont="1" applyBorder="1" applyAlignment="1">
      <alignment vertical="center"/>
    </xf>
    <xf numFmtId="0" fontId="4" fillId="0" borderId="75" xfId="0" applyFont="1" applyBorder="1" applyAlignment="1">
      <alignment vertical="center"/>
    </xf>
    <xf numFmtId="0" fontId="4" fillId="0" borderId="75" xfId="0" quotePrefix="1" applyFont="1" applyBorder="1" applyAlignment="1">
      <alignment horizontal="center" vertical="center"/>
    </xf>
    <xf numFmtId="0" fontId="3" fillId="0" borderId="75" xfId="0" applyFont="1" applyBorder="1" applyAlignment="1">
      <alignment vertical="center"/>
    </xf>
    <xf numFmtId="0" fontId="3" fillId="0" borderId="2" xfId="0" applyFont="1" applyBorder="1" applyAlignment="1">
      <alignment vertical="center"/>
    </xf>
    <xf numFmtId="0" fontId="7" fillId="0" borderId="0" xfId="0" applyFont="1" applyBorder="1" applyAlignment="1">
      <alignment vertical="center"/>
    </xf>
    <xf numFmtId="0" fontId="4" fillId="0" borderId="1" xfId="0" applyFont="1" applyBorder="1" applyAlignment="1">
      <alignment vertical="center"/>
    </xf>
    <xf numFmtId="0" fontId="4" fillId="0" borderId="75" xfId="0" quotePrefix="1" applyFont="1" applyFill="1" applyBorder="1" applyAlignment="1">
      <alignment horizontal="center"/>
    </xf>
    <xf numFmtId="0" fontId="4" fillId="0" borderId="75" xfId="0" quotePrefix="1" applyFont="1" applyFill="1" applyBorder="1" applyAlignment="1">
      <alignment vertical="center"/>
    </xf>
    <xf numFmtId="165" fontId="2" fillId="5" borderId="74" xfId="0" quotePrefix="1" applyNumberFormat="1" applyFont="1" applyFill="1" applyBorder="1" applyAlignment="1">
      <alignment horizontal="center" vertical="center"/>
    </xf>
    <xf numFmtId="165" fontId="4" fillId="2" borderId="74" xfId="0" applyNumberFormat="1" applyFont="1" applyFill="1" applyBorder="1" applyAlignment="1">
      <alignment horizontal="center" vertical="center"/>
    </xf>
    <xf numFmtId="0" fontId="4" fillId="2" borderId="17" xfId="0" applyFont="1" applyFill="1" applyBorder="1" applyAlignment="1">
      <alignment horizontal="center" vertical="center"/>
    </xf>
    <xf numFmtId="0" fontId="0" fillId="5" borderId="67" xfId="0" applyFont="1" applyFill="1" applyBorder="1"/>
    <xf numFmtId="0" fontId="0" fillId="0" borderId="80" xfId="0" applyFont="1" applyBorder="1"/>
    <xf numFmtId="0" fontId="12" fillId="0" borderId="2" xfId="0" applyFont="1" applyBorder="1"/>
    <xf numFmtId="0" fontId="12" fillId="0" borderId="5" xfId="0" applyFont="1" applyBorder="1" applyAlignment="1">
      <alignment vertical="center" wrapText="1"/>
    </xf>
    <xf numFmtId="0" fontId="12" fillId="0" borderId="6" xfId="0" applyFont="1" applyBorder="1" applyAlignment="1">
      <alignment vertical="center" wrapText="1"/>
    </xf>
    <xf numFmtId="0" fontId="2" fillId="0" borderId="6" xfId="0" applyFont="1" applyBorder="1" applyAlignment="1">
      <alignment horizontal="left" vertical="center" wrapText="1"/>
    </xf>
    <xf numFmtId="0" fontId="7" fillId="0" borderId="0" xfId="0" applyFont="1" applyFill="1" applyBorder="1" applyAlignment="1">
      <alignment vertical="center" wrapText="1"/>
    </xf>
    <xf numFmtId="0" fontId="4" fillId="2" borderId="47"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3" fillId="2" borderId="53" xfId="0" applyFont="1" applyFill="1" applyBorder="1" applyAlignment="1">
      <alignment horizontal="center" vertical="center" wrapText="1"/>
    </xf>
    <xf numFmtId="0" fontId="33" fillId="2" borderId="70" xfId="0" applyFont="1" applyFill="1" applyBorder="1" applyAlignment="1">
      <alignment horizontal="center" vertical="center" wrapText="1"/>
    </xf>
    <xf numFmtId="164" fontId="4" fillId="5" borderId="17" xfId="0" quotePrefix="1" applyNumberFormat="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2" fillId="2" borderId="34" xfId="0" applyFont="1" applyFill="1" applyBorder="1" applyAlignment="1">
      <alignment horizontal="center" vertical="center" wrapText="1"/>
    </xf>
    <xf numFmtId="164" fontId="2" fillId="5" borderId="17" xfId="0" quotePrefix="1"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33" fillId="2" borderId="67" xfId="0" applyFont="1" applyFill="1" applyBorder="1" applyAlignment="1">
      <alignment horizontal="center" vertical="center" wrapText="1"/>
    </xf>
    <xf numFmtId="0" fontId="33" fillId="2" borderId="48" xfId="0" applyFont="1" applyFill="1" applyBorder="1" applyAlignment="1">
      <alignment horizontal="center" vertical="center" wrapText="1"/>
    </xf>
    <xf numFmtId="49" fontId="7" fillId="0" borderId="75"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5" xfId="0" applyFont="1" applyFill="1" applyBorder="1" applyAlignment="1">
      <alignment horizontal="center" vertical="center" wrapText="1"/>
    </xf>
    <xf numFmtId="16" fontId="2" fillId="2" borderId="0" xfId="0" quotePrefix="1" applyNumberFormat="1" applyFont="1" applyFill="1" applyBorder="1" applyAlignment="1">
      <alignment horizontal="center" vertical="center" wrapText="1"/>
    </xf>
    <xf numFmtId="16" fontId="2" fillId="2" borderId="67" xfId="0" quotePrefix="1" applyNumberFormat="1" applyFont="1" applyFill="1" applyBorder="1" applyAlignment="1">
      <alignment horizontal="center" vertical="center" wrapText="1"/>
    </xf>
    <xf numFmtId="0" fontId="2" fillId="0" borderId="0" xfId="0" quotePrefix="1" applyFont="1" applyBorder="1" applyAlignment="1">
      <alignment horizontal="left" vertical="center" wrapText="1"/>
    </xf>
    <xf numFmtId="0" fontId="2" fillId="2" borderId="18" xfId="0" applyFont="1" applyFill="1" applyBorder="1" applyAlignment="1">
      <alignment horizontal="center" vertical="center" wrapText="1"/>
    </xf>
    <xf numFmtId="0" fontId="2" fillId="0" borderId="0" xfId="0" quotePrefix="1"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110" xfId="0" applyFont="1" applyFill="1" applyBorder="1" applyAlignment="1">
      <alignment horizontal="center" vertical="center" wrapText="1"/>
    </xf>
    <xf numFmtId="0" fontId="0" fillId="0" borderId="75" xfId="0" applyFont="1" applyBorder="1" applyAlignment="1">
      <alignment vertical="center"/>
    </xf>
    <xf numFmtId="16" fontId="2" fillId="0" borderId="75" xfId="0" quotePrefix="1" applyNumberFormat="1" applyFont="1" applyBorder="1" applyAlignment="1">
      <alignment horizontal="center" vertical="center" wrapText="1"/>
    </xf>
    <xf numFmtId="0" fontId="2" fillId="0" borderId="75" xfId="0" quotePrefix="1" applyFont="1" applyFill="1" applyBorder="1" applyAlignment="1">
      <alignment horizontal="center" vertical="center" wrapText="1"/>
    </xf>
    <xf numFmtId="0" fontId="12" fillId="0" borderId="75" xfId="0" applyFont="1" applyBorder="1" applyAlignment="1">
      <alignment horizontal="left" vertical="center" wrapText="1"/>
    </xf>
    <xf numFmtId="0" fontId="2" fillId="0" borderId="75" xfId="0" applyFont="1" applyBorder="1" applyAlignment="1">
      <alignment horizontal="center" vertical="center" wrapText="1"/>
    </xf>
    <xf numFmtId="0" fontId="2" fillId="0" borderId="76" xfId="0" quotePrefix="1" applyFont="1" applyFill="1" applyBorder="1" applyAlignment="1">
      <alignment vertical="center" wrapText="1"/>
    </xf>
    <xf numFmtId="0" fontId="4" fillId="0" borderId="1" xfId="8" applyFont="1" applyFill="1" applyBorder="1" applyAlignment="1">
      <alignment horizontal="left" vertical="center" wrapText="1"/>
    </xf>
    <xf numFmtId="164" fontId="2" fillId="5" borderId="58" xfId="0" quotePrefix="1" applyNumberFormat="1" applyFont="1" applyFill="1" applyBorder="1" applyAlignment="1">
      <alignment vertical="center" wrapText="1"/>
    </xf>
    <xf numFmtId="0" fontId="3" fillId="0" borderId="80" xfId="0" applyFont="1" applyFill="1" applyBorder="1"/>
    <xf numFmtId="12" fontId="4" fillId="0" borderId="75" xfId="0" applyNumberFormat="1" applyFont="1" applyFill="1" applyBorder="1" applyAlignment="1">
      <alignment horizontal="center" vertical="center" wrapText="1"/>
    </xf>
    <xf numFmtId="12" fontId="4" fillId="0" borderId="75" xfId="0" quotePrefix="1" applyNumberFormat="1" applyFont="1" applyFill="1" applyBorder="1" applyAlignment="1">
      <alignment horizontal="center" vertical="center" wrapText="1"/>
    </xf>
    <xf numFmtId="0" fontId="2" fillId="0" borderId="75" xfId="0" applyNumberFormat="1" applyFont="1" applyFill="1" applyBorder="1" applyAlignment="1">
      <alignment horizontal="center" vertical="center" wrapText="1"/>
    </xf>
    <xf numFmtId="0" fontId="7" fillId="0" borderId="75" xfId="0" applyFont="1" applyFill="1" applyBorder="1" applyAlignment="1">
      <alignment horizontal="center" vertical="top" wrapText="1"/>
    </xf>
    <xf numFmtId="164" fontId="4" fillId="0" borderId="75" xfId="0" quotePrefix="1" applyNumberFormat="1" applyFont="1" applyFill="1" applyBorder="1" applyAlignment="1">
      <alignment vertical="center" wrapText="1"/>
    </xf>
    <xf numFmtId="12" fontId="4" fillId="0" borderId="75" xfId="0" quotePrefix="1" applyNumberFormat="1" applyFont="1" applyFill="1" applyBorder="1" applyAlignment="1">
      <alignment vertical="center" wrapText="1"/>
    </xf>
    <xf numFmtId="0" fontId="4" fillId="0" borderId="75" xfId="0" quotePrefix="1" applyNumberFormat="1" applyFont="1" applyFill="1" applyBorder="1" applyAlignment="1">
      <alignment horizontal="center" vertical="center" wrapText="1"/>
    </xf>
    <xf numFmtId="0" fontId="2" fillId="0" borderId="112" xfId="0" quotePrefix="1" applyNumberFormat="1" applyFont="1" applyBorder="1" applyAlignment="1">
      <alignment horizontal="center" vertical="center" wrapText="1"/>
    </xf>
    <xf numFmtId="0" fontId="2" fillId="0" borderId="112" xfId="0" applyNumberFormat="1" applyFont="1" applyBorder="1" applyAlignment="1">
      <alignment horizontal="center" vertical="center" wrapText="1"/>
    </xf>
    <xf numFmtId="0" fontId="2" fillId="0" borderId="75" xfId="0" quotePrefix="1" applyNumberFormat="1" applyFont="1" applyBorder="1" applyAlignment="1">
      <alignment horizontal="center" vertical="center" wrapText="1"/>
    </xf>
    <xf numFmtId="0" fontId="0" fillId="0" borderId="112" xfId="0" applyFont="1" applyBorder="1" applyAlignment="1">
      <alignment horizontal="center" vertical="center"/>
    </xf>
    <xf numFmtId="0" fontId="2" fillId="0" borderId="75" xfId="0" applyFont="1" applyBorder="1" applyAlignment="1">
      <alignment horizontal="center" vertical="center"/>
    </xf>
    <xf numFmtId="0" fontId="2" fillId="0" borderId="115" xfId="0" quotePrefix="1" applyNumberFormat="1" applyFont="1" applyBorder="1" applyAlignment="1">
      <alignment horizontal="center" vertical="center" wrapText="1"/>
    </xf>
    <xf numFmtId="0" fontId="0" fillId="0" borderId="116" xfId="0" applyFont="1" applyBorder="1" applyAlignment="1">
      <alignment vertical="center"/>
    </xf>
    <xf numFmtId="16" fontId="2" fillId="0" borderId="111" xfId="0" quotePrefix="1" applyNumberFormat="1" applyFont="1" applyBorder="1" applyAlignment="1">
      <alignment horizontal="center" vertical="center" wrapText="1"/>
    </xf>
    <xf numFmtId="0" fontId="0" fillId="5" borderId="0" xfId="0" applyFont="1" applyFill="1" applyBorder="1" applyAlignment="1">
      <alignment vertical="center"/>
    </xf>
    <xf numFmtId="0" fontId="12" fillId="0" borderId="0" xfId="0" applyFont="1" applyFill="1" applyBorder="1" applyAlignment="1">
      <alignment horizontal="left" vertical="center" wrapText="1"/>
    </xf>
    <xf numFmtId="0" fontId="2" fillId="0" borderId="75" xfId="0" quotePrefix="1" applyFont="1" applyBorder="1" applyAlignment="1">
      <alignment horizontal="center" vertical="center" wrapText="1"/>
    </xf>
    <xf numFmtId="16" fontId="2" fillId="0" borderId="112" xfId="0" quotePrefix="1" applyNumberFormat="1" applyFont="1" applyBorder="1" applyAlignment="1">
      <alignment horizontal="center" vertical="center" wrapText="1"/>
    </xf>
    <xf numFmtId="0" fontId="0" fillId="0" borderId="2" xfId="0" applyFont="1" applyBorder="1"/>
    <xf numFmtId="0" fontId="2" fillId="0" borderId="112" xfId="0" applyFont="1" applyBorder="1" applyAlignment="1">
      <alignment horizontal="center" wrapText="1"/>
    </xf>
    <xf numFmtId="0" fontId="2" fillId="0" borderId="75" xfId="0" applyFont="1" applyBorder="1" applyAlignment="1">
      <alignment horizontal="center" wrapText="1"/>
    </xf>
    <xf numFmtId="16" fontId="2" fillId="0" borderId="75" xfId="0" quotePrefix="1" applyNumberFormat="1" applyFont="1" applyFill="1" applyBorder="1" applyAlignment="1">
      <alignment horizontal="center" wrapText="1"/>
    </xf>
    <xf numFmtId="0" fontId="0" fillId="0" borderId="75" xfId="0" applyFont="1" applyFill="1" applyBorder="1"/>
    <xf numFmtId="0" fontId="0" fillId="2" borderId="65" xfId="0" applyFont="1" applyFill="1" applyBorder="1" applyAlignment="1">
      <alignment vertical="center"/>
    </xf>
    <xf numFmtId="0" fontId="2" fillId="0" borderId="119" xfId="0" quotePrefix="1" applyFont="1" applyFill="1" applyBorder="1" applyAlignment="1">
      <alignment horizontal="center" wrapText="1"/>
    </xf>
    <xf numFmtId="16" fontId="2" fillId="0" borderId="119" xfId="0" quotePrefix="1" applyNumberFormat="1" applyFont="1" applyFill="1" applyBorder="1" applyAlignment="1">
      <alignment horizontal="center" wrapText="1"/>
    </xf>
    <xf numFmtId="0" fontId="2" fillId="0" borderId="120" xfId="0" quotePrefix="1" applyFont="1" applyFill="1" applyBorder="1" applyAlignment="1">
      <alignment horizontal="center" vertical="center" wrapText="1"/>
    </xf>
    <xf numFmtId="16" fontId="2" fillId="0" borderId="120" xfId="0" quotePrefix="1" applyNumberFormat="1" applyFont="1" applyFill="1" applyBorder="1" applyAlignment="1">
      <alignment horizontal="center" wrapText="1"/>
    </xf>
    <xf numFmtId="16" fontId="2" fillId="0" borderId="120" xfId="0" quotePrefix="1" applyNumberFormat="1" applyFont="1" applyFill="1" applyBorder="1" applyAlignment="1">
      <alignment horizontal="center" vertical="center" wrapText="1"/>
    </xf>
    <xf numFmtId="0" fontId="2" fillId="0" borderId="120" xfId="0" quotePrefix="1" applyFont="1" applyFill="1" applyBorder="1" applyAlignment="1">
      <alignment horizontal="center" wrapText="1"/>
    </xf>
    <xf numFmtId="0" fontId="12" fillId="0" borderId="0" xfId="0" applyFont="1" applyFill="1" applyAlignment="1">
      <alignment horizontal="left" vertical="center" wrapText="1"/>
    </xf>
    <xf numFmtId="49" fontId="7" fillId="0" borderId="108" xfId="0" applyNumberFormat="1" applyFont="1" applyBorder="1" applyAlignment="1">
      <alignment horizontal="center" vertical="center" wrapText="1"/>
    </xf>
    <xf numFmtId="16" fontId="2" fillId="0" borderId="75" xfId="0" quotePrefix="1" applyNumberFormat="1" applyFont="1" applyFill="1" applyBorder="1" applyAlignment="1">
      <alignment horizontal="center" vertical="center" wrapText="1"/>
    </xf>
    <xf numFmtId="16" fontId="2" fillId="0" borderId="111" xfId="0" quotePrefix="1" applyNumberFormat="1" applyFont="1" applyFill="1" applyBorder="1" applyAlignment="1">
      <alignment horizontal="center" vertical="center" wrapText="1"/>
    </xf>
    <xf numFmtId="0" fontId="3" fillId="0" borderId="80" xfId="0" applyFont="1" applyBorder="1" applyAlignment="1">
      <alignment vertical="center"/>
    </xf>
    <xf numFmtId="16" fontId="4" fillId="0" borderId="75" xfId="0" quotePrefix="1" applyNumberFormat="1" applyFont="1" applyFill="1" applyBorder="1" applyAlignment="1">
      <alignment horizontal="center" vertical="center"/>
    </xf>
    <xf numFmtId="0" fontId="2" fillId="0" borderId="75" xfId="0" applyFont="1" applyFill="1" applyBorder="1" applyAlignment="1">
      <alignment horizontal="left" vertical="center" wrapText="1"/>
    </xf>
    <xf numFmtId="164" fontId="2" fillId="5" borderId="29" xfId="0" quotePrefix="1" applyNumberFormat="1" applyFont="1" applyFill="1" applyBorder="1" applyAlignment="1">
      <alignment horizontal="center" vertical="center" wrapText="1"/>
    </xf>
    <xf numFmtId="164" fontId="2" fillId="5" borderId="30" xfId="0" quotePrefix="1"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5" xfId="0" applyFont="1" applyBorder="1" applyAlignment="1">
      <alignment vertical="center"/>
    </xf>
    <xf numFmtId="0" fontId="12" fillId="0" borderId="27" xfId="0" applyFont="1" applyBorder="1" applyAlignment="1">
      <alignment vertical="center" wrapText="1"/>
    </xf>
    <xf numFmtId="12" fontId="4" fillId="0" borderId="119" xfId="0" applyNumberFormat="1" applyFont="1" applyFill="1" applyBorder="1" applyAlignment="1">
      <alignment horizontal="center" vertical="center" wrapText="1"/>
    </xf>
    <xf numFmtId="0" fontId="4" fillId="0" borderId="119" xfId="0" applyNumberFormat="1" applyFont="1" applyFill="1" applyBorder="1" applyAlignment="1">
      <alignment horizontal="center" wrapText="1"/>
    </xf>
    <xf numFmtId="12" fontId="4" fillId="0" borderId="120" xfId="0" applyNumberFormat="1" applyFont="1" applyFill="1" applyBorder="1" applyAlignment="1">
      <alignment horizontal="center" vertical="center" wrapText="1"/>
    </xf>
    <xf numFmtId="0" fontId="4" fillId="0" borderId="120" xfId="0" applyNumberFormat="1" applyFont="1" applyFill="1" applyBorder="1" applyAlignment="1">
      <alignment horizontal="center" wrapText="1"/>
    </xf>
    <xf numFmtId="1" fontId="4" fillId="0" borderId="120" xfId="0" quotePrefix="1" applyNumberFormat="1" applyFont="1" applyFill="1" applyBorder="1" applyAlignment="1">
      <alignment horizontal="center" vertical="center" wrapText="1"/>
    </xf>
    <xf numFmtId="16" fontId="4" fillId="0" borderId="120" xfId="0" quotePrefix="1"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7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66" xfId="0" applyFont="1" applyFill="1" applyBorder="1" applyAlignment="1">
      <alignment horizontal="center" vertical="center" wrapText="1"/>
    </xf>
    <xf numFmtId="0" fontId="2" fillId="2" borderId="12" xfId="0" applyFont="1" applyFill="1" applyBorder="1" applyAlignment="1">
      <alignment horizontal="center" vertical="center" wrapText="1"/>
    </xf>
    <xf numFmtId="164" fontId="2" fillId="2" borderId="31" xfId="0" quotePrefix="1"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0" borderId="0" xfId="0" applyFont="1" applyBorder="1" applyAlignment="1">
      <alignment horizontal="left"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0" borderId="0" xfId="0" applyFont="1" applyFill="1" applyBorder="1" applyAlignment="1">
      <alignment horizontal="left" vertical="center" wrapText="1"/>
    </xf>
    <xf numFmtId="16" fontId="2" fillId="0" borderId="75" xfId="0" quotePrefix="1" applyNumberFormat="1" applyFont="1" applyBorder="1" applyAlignment="1">
      <alignment horizontal="center" vertical="center" wrapText="1"/>
    </xf>
    <xf numFmtId="16" fontId="2" fillId="0" borderId="76" xfId="0" quotePrefix="1" applyNumberFormat="1" applyFont="1" applyBorder="1" applyAlignment="1">
      <alignment horizontal="center" vertical="center" wrapText="1"/>
    </xf>
    <xf numFmtId="0" fontId="2" fillId="0" borderId="75" xfId="0" applyFont="1" applyBorder="1" applyAlignment="1">
      <alignment horizontal="center" vertical="center" wrapText="1"/>
    </xf>
    <xf numFmtId="0" fontId="2" fillId="0" borderId="7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5" xfId="0" applyFont="1" applyFill="1" applyBorder="1" applyAlignment="1">
      <alignment horizontal="center" vertical="center" wrapText="1"/>
    </xf>
    <xf numFmtId="165" fontId="4" fillId="2" borderId="17" xfId="0" applyNumberFormat="1" applyFont="1" applyFill="1" applyBorder="1" applyAlignment="1">
      <alignment horizontal="center" vertical="center"/>
    </xf>
    <xf numFmtId="0" fontId="0" fillId="0" borderId="80" xfId="0" applyFont="1" applyBorder="1" applyAlignment="1">
      <alignment vertical="center"/>
    </xf>
    <xf numFmtId="0" fontId="12" fillId="2" borderId="15" xfId="0" applyFont="1" applyFill="1" applyBorder="1" applyAlignment="1">
      <alignment horizontal="left" vertical="center" wrapText="1"/>
    </xf>
    <xf numFmtId="164" fontId="2" fillId="2" borderId="74" xfId="0" quotePrefix="1" applyNumberFormat="1" applyFont="1" applyFill="1" applyBorder="1" applyAlignment="1">
      <alignment horizontal="center" vertical="center" wrapText="1"/>
    </xf>
    <xf numFmtId="164" fontId="2" fillId="2" borderId="32" xfId="0" applyNumberFormat="1" applyFont="1" applyFill="1" applyBorder="1" applyAlignment="1">
      <alignment horizontal="center" vertical="center" wrapText="1"/>
    </xf>
    <xf numFmtId="164" fontId="12" fillId="2" borderId="12" xfId="0" applyNumberFormat="1" applyFont="1" applyFill="1" applyBorder="1" applyAlignment="1">
      <alignment horizontal="left" vertical="center" wrapText="1"/>
    </xf>
    <xf numFmtId="164" fontId="2" fillId="2" borderId="25" xfId="0" applyNumberFormat="1" applyFont="1" applyFill="1" applyBorder="1" applyAlignment="1">
      <alignment horizontal="center" vertical="center" wrapText="1"/>
    </xf>
    <xf numFmtId="0" fontId="0" fillId="0" borderId="0" xfId="0" applyFont="1" applyAlignment="1">
      <alignment horizontal="center"/>
    </xf>
    <xf numFmtId="0" fontId="0" fillId="0" borderId="17" xfId="0" applyFont="1" applyBorder="1" applyAlignment="1">
      <alignment vertical="center"/>
    </xf>
    <xf numFmtId="0" fontId="2" fillId="0" borderId="17" xfId="0" applyFont="1" applyFill="1" applyBorder="1" applyAlignment="1">
      <alignment horizontal="left" vertical="center" wrapText="1"/>
    </xf>
    <xf numFmtId="0" fontId="2" fillId="0" borderId="17" xfId="0" applyFont="1" applyBorder="1" applyAlignment="1">
      <alignment horizontal="left" vertical="center" wrapText="1"/>
    </xf>
    <xf numFmtId="0" fontId="2" fillId="2" borderId="2" xfId="0" applyFont="1" applyFill="1" applyBorder="1" applyAlignment="1">
      <alignment wrapText="1"/>
    </xf>
    <xf numFmtId="0" fontId="2" fillId="2" borderId="2" xfId="0" applyFont="1" applyFill="1" applyBorder="1" applyAlignment="1">
      <alignment horizontal="center" wrapText="1"/>
    </xf>
    <xf numFmtId="0" fontId="4" fillId="0" borderId="0" xfId="0" applyFont="1" applyFill="1" applyBorder="1" applyAlignment="1">
      <alignment horizontal="left" vertical="center" wrapText="1"/>
    </xf>
    <xf numFmtId="0" fontId="2" fillId="0" borderId="75" xfId="0" quotePrefix="1" applyFont="1" applyBorder="1" applyAlignment="1">
      <alignment horizontal="center" vertical="center"/>
    </xf>
    <xf numFmtId="0" fontId="2" fillId="0" borderId="75" xfId="0" quotePrefix="1" applyFont="1" applyFill="1" applyBorder="1" applyAlignment="1">
      <alignment horizontal="center" vertical="center"/>
    </xf>
    <xf numFmtId="0" fontId="2" fillId="0" borderId="76" xfId="0" quotePrefix="1" applyFont="1" applyBorder="1" applyAlignment="1">
      <alignment horizontal="center" vertical="center"/>
    </xf>
    <xf numFmtId="0" fontId="4" fillId="0" borderId="75" xfId="0" quotePrefix="1" applyFont="1" applyFill="1" applyBorder="1" applyAlignment="1">
      <alignment horizontal="center" vertical="center"/>
    </xf>
    <xf numFmtId="0" fontId="7" fillId="0" borderId="75" xfId="0" applyFont="1" applyFill="1" applyBorder="1" applyAlignment="1">
      <alignment horizontal="center" vertical="center" wrapText="1"/>
    </xf>
    <xf numFmtId="164" fontId="4" fillId="5" borderId="17" xfId="0" applyNumberFormat="1" applyFont="1" applyFill="1" applyBorder="1" applyAlignment="1">
      <alignment horizontal="center" vertical="center" wrapText="1"/>
    </xf>
    <xf numFmtId="0" fontId="33" fillId="5" borderId="40" xfId="8" applyFont="1" applyFill="1" applyBorder="1" applyAlignment="1">
      <alignment horizontal="center" vertical="center" wrapText="1"/>
    </xf>
    <xf numFmtId="0" fontId="4" fillId="5" borderId="0" xfId="8"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71" xfId="0" applyFont="1" applyFill="1" applyBorder="1" applyAlignment="1">
      <alignment horizontal="center" vertical="center" wrapText="1"/>
    </xf>
    <xf numFmtId="0" fontId="33" fillId="2" borderId="83" xfId="0" applyFont="1" applyFill="1" applyBorder="1" applyAlignment="1">
      <alignment horizontal="center" vertical="center" wrapText="1"/>
    </xf>
    <xf numFmtId="0" fontId="33" fillId="2" borderId="59" xfId="0" applyFont="1" applyFill="1" applyBorder="1" applyAlignment="1">
      <alignment horizontal="center" vertical="center" wrapText="1"/>
    </xf>
    <xf numFmtId="0" fontId="33" fillId="5" borderId="15" xfId="0" applyFont="1" applyFill="1" applyBorder="1" applyAlignment="1">
      <alignment horizontal="center" vertical="center"/>
    </xf>
    <xf numFmtId="164" fontId="2" fillId="5" borderId="17" xfId="0" quotePrefix="1" applyNumberFormat="1" applyFont="1" applyFill="1" applyBorder="1" applyAlignment="1">
      <alignment horizontal="center" vertical="center" wrapText="1"/>
    </xf>
    <xf numFmtId="0" fontId="33" fillId="5" borderId="6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8" xfId="0" applyFont="1" applyFill="1" applyBorder="1" applyAlignment="1">
      <alignment horizontal="center" vertical="center" wrapText="1"/>
    </xf>
    <xf numFmtId="164" fontId="4" fillId="5" borderId="31" xfId="0" applyNumberFormat="1" applyFont="1" applyFill="1" applyBorder="1" applyAlignment="1">
      <alignment horizontal="center" vertical="center" wrapText="1"/>
    </xf>
    <xf numFmtId="164" fontId="2" fillId="0" borderId="75" xfId="0" quotePrefix="1" applyNumberFormat="1" applyFont="1" applyFill="1" applyBorder="1" applyAlignment="1">
      <alignment horizontal="center" vertical="center" wrapText="1"/>
    </xf>
    <xf numFmtId="0" fontId="33" fillId="5" borderId="62" xfId="8" applyFont="1" applyFill="1" applyBorder="1" applyAlignment="1">
      <alignment horizontal="center" vertical="center"/>
    </xf>
    <xf numFmtId="16" fontId="2" fillId="0" borderId="75" xfId="0" quotePrefix="1" applyNumberFormat="1" applyFont="1" applyBorder="1" applyAlignment="1">
      <alignment horizontal="center" vertical="center" wrapText="1"/>
    </xf>
    <xf numFmtId="0" fontId="7" fillId="0" borderId="26" xfId="0" applyFont="1" applyBorder="1" applyAlignment="1">
      <alignment horizontal="center" vertical="center" wrapText="1"/>
    </xf>
    <xf numFmtId="0" fontId="4" fillId="5" borderId="60" xfId="0" applyFont="1" applyFill="1" applyBorder="1" applyAlignment="1">
      <alignment horizontal="center" vertical="center" wrapText="1"/>
    </xf>
    <xf numFmtId="0" fontId="4" fillId="0" borderId="0" xfId="8" applyFont="1" applyFill="1" applyAlignment="1">
      <alignment horizontal="left" vertical="center" wrapText="1"/>
    </xf>
    <xf numFmtId="0" fontId="4" fillId="0" borderId="8" xfId="8" applyFont="1" applyFill="1" applyBorder="1" applyAlignment="1">
      <alignment vertical="center" wrapText="1"/>
    </xf>
    <xf numFmtId="0" fontId="33" fillId="5" borderId="32" xfId="0" applyFont="1" applyFill="1" applyBorder="1" applyAlignment="1">
      <alignment horizontal="center" vertical="center" wrapText="1"/>
    </xf>
    <xf numFmtId="0" fontId="33" fillId="5" borderId="41"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 fillId="0" borderId="75" xfId="0" applyFont="1" applyFill="1" applyBorder="1"/>
    <xf numFmtId="12" fontId="4" fillId="5" borderId="125" xfId="0" applyNumberFormat="1" applyFont="1" applyFill="1" applyBorder="1" applyAlignment="1">
      <alignment horizontal="center" vertical="center" wrapText="1"/>
    </xf>
    <xf numFmtId="164" fontId="4" fillId="5" borderId="74" xfId="0" quotePrefix="1" applyNumberFormat="1" applyFont="1" applyFill="1" applyBorder="1" applyAlignment="1">
      <alignment horizontal="center" vertical="center" wrapText="1"/>
    </xf>
    <xf numFmtId="12" fontId="4" fillId="5" borderId="74" xfId="0" quotePrefix="1" applyNumberFormat="1" applyFont="1" applyFill="1" applyBorder="1" applyAlignment="1">
      <alignment horizontal="center" vertical="center" wrapText="1"/>
    </xf>
    <xf numFmtId="0" fontId="4" fillId="0" borderId="29" xfId="0" applyFont="1" applyBorder="1" applyAlignment="1">
      <alignment horizontal="left" vertical="center" wrapText="1"/>
    </xf>
    <xf numFmtId="0" fontId="6" fillId="0" borderId="0" xfId="0" applyFont="1" applyFill="1" applyBorder="1" applyAlignment="1">
      <alignment vertical="center"/>
    </xf>
    <xf numFmtId="0" fontId="2" fillId="0" borderId="8" xfId="0" applyFont="1" applyFill="1" applyBorder="1" applyAlignment="1">
      <alignment horizontal="left" vertical="center" wrapText="1" indent="1"/>
    </xf>
    <xf numFmtId="0" fontId="2" fillId="0" borderId="8" xfId="0" applyFont="1" applyFill="1" applyBorder="1" applyAlignment="1">
      <alignment horizontal="left" vertical="center" wrapText="1"/>
    </xf>
    <xf numFmtId="164" fontId="2" fillId="0" borderId="67" xfId="0" quotePrefix="1" applyNumberFormat="1" applyFont="1" applyFill="1" applyBorder="1" applyAlignment="1">
      <alignment horizontal="center" vertical="center" wrapText="1"/>
    </xf>
    <xf numFmtId="0" fontId="2" fillId="0" borderId="80" xfId="0" applyFont="1" applyFill="1" applyBorder="1" applyAlignment="1">
      <alignment horizontal="center"/>
    </xf>
    <xf numFmtId="164" fontId="2" fillId="0" borderId="0" xfId="0" quotePrefix="1" applyNumberFormat="1" applyFont="1" applyFill="1" applyBorder="1" applyAlignment="1">
      <alignment horizontal="center" vertical="center" wrapText="1"/>
    </xf>
    <xf numFmtId="0" fontId="2" fillId="0" borderId="0" xfId="0" applyFont="1" applyAlignment="1">
      <alignment horizontal="left" wrapText="1"/>
    </xf>
    <xf numFmtId="0" fontId="0" fillId="0" borderId="0" xfId="0" applyFont="1" applyAlignment="1"/>
    <xf numFmtId="0" fontId="2" fillId="0" borderId="75" xfId="0" quotePrefix="1" applyFont="1" applyFill="1" applyBorder="1" applyAlignment="1">
      <alignment horizontal="center" vertical="center"/>
    </xf>
    <xf numFmtId="0" fontId="2" fillId="0" borderId="10"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49" fontId="7" fillId="0" borderId="67" xfId="0" applyNumberFormat="1" applyFont="1" applyBorder="1" applyAlignment="1">
      <alignment vertical="center" wrapText="1"/>
    </xf>
    <xf numFmtId="0" fontId="2" fillId="0" borderId="67" xfId="0" quotePrefix="1" applyNumberFormat="1" applyFont="1" applyFill="1" applyBorder="1" applyAlignment="1">
      <alignment horizontal="center" vertical="center" wrapText="1"/>
    </xf>
    <xf numFmtId="0" fontId="4" fillId="0" borderId="1" xfId="8" applyFont="1" applyBorder="1" applyAlignment="1">
      <alignment horizontal="left" vertical="center" wrapText="1"/>
    </xf>
    <xf numFmtId="0" fontId="2" fillId="2" borderId="79" xfId="0" applyFont="1" applyFill="1" applyBorder="1" applyAlignment="1">
      <alignment horizontal="center" vertical="center" wrapText="1"/>
    </xf>
    <xf numFmtId="0" fontId="33" fillId="5" borderId="127" xfId="8" applyFont="1" applyFill="1" applyBorder="1" applyAlignment="1">
      <alignment horizontal="center" vertical="center"/>
    </xf>
    <xf numFmtId="49" fontId="4" fillId="0" borderId="75" xfId="0" applyNumberFormat="1" applyFont="1" applyFill="1" applyBorder="1" applyAlignment="1">
      <alignment vertical="center" wrapText="1"/>
    </xf>
    <xf numFmtId="164" fontId="2" fillId="5" borderId="15" xfId="0" quotePrefix="1" applyNumberFormat="1"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7" xfId="0" applyFont="1" applyFill="1" applyBorder="1" applyAlignment="1">
      <alignment horizontal="left" vertical="center" wrapText="1" indent="3"/>
    </xf>
    <xf numFmtId="0" fontId="4" fillId="0" borderId="27" xfId="0" applyFont="1" applyFill="1" applyBorder="1" applyAlignment="1">
      <alignment horizontal="left" vertical="center" wrapText="1" indent="2"/>
    </xf>
    <xf numFmtId="0" fontId="4" fillId="0" borderId="27" xfId="0" applyFont="1" applyFill="1" applyBorder="1" applyAlignment="1">
      <alignment vertical="center" wrapText="1"/>
    </xf>
    <xf numFmtId="0" fontId="4" fillId="0" borderId="1" xfId="0" applyFont="1" applyFill="1" applyBorder="1" applyAlignment="1">
      <alignment horizontal="left" vertical="center" wrapText="1" indent="2"/>
    </xf>
    <xf numFmtId="0" fontId="2" fillId="0" borderId="75" xfId="0" quotePrefix="1" applyFont="1" applyFill="1" applyBorder="1" applyAlignment="1">
      <alignment vertical="center" wrapText="1"/>
    </xf>
    <xf numFmtId="49" fontId="4" fillId="0" borderId="0" xfId="0" applyNumberFormat="1" applyFont="1" applyBorder="1" applyAlignment="1">
      <alignment vertical="center" wrapText="1"/>
    </xf>
    <xf numFmtId="0" fontId="10" fillId="0" borderId="0" xfId="0" applyFont="1" applyBorder="1" applyAlignment="1">
      <alignment vertical="center"/>
    </xf>
    <xf numFmtId="0" fontId="2" fillId="0" borderId="0" xfId="0" applyFont="1" applyBorder="1" applyAlignment="1">
      <alignment horizontal="left" vertical="center" wrapText="1" indent="1"/>
    </xf>
    <xf numFmtId="0" fontId="3" fillId="0" borderId="0" xfId="0" applyFont="1" applyFill="1" applyBorder="1" applyAlignment="1">
      <alignment vertical="center"/>
    </xf>
    <xf numFmtId="49" fontId="4" fillId="0" borderId="0" xfId="0" applyNumberFormat="1" applyFont="1" applyFill="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7" fillId="0" borderId="28" xfId="0" applyFont="1" applyFill="1" applyBorder="1" applyAlignment="1">
      <alignment horizontal="center" vertical="center" wrapText="1"/>
    </xf>
    <xf numFmtId="0" fontId="33" fillId="2" borderId="62"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2" fillId="0" borderId="75" xfId="0" quotePrefix="1" applyFont="1" applyBorder="1" applyAlignment="1">
      <alignment horizontal="center" vertical="center"/>
    </xf>
    <xf numFmtId="0" fontId="2" fillId="0" borderId="75" xfId="0" quotePrefix="1"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33" fillId="5" borderId="42"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33" fillId="2" borderId="0" xfId="0" applyFont="1" applyFill="1" applyBorder="1" applyAlignment="1">
      <alignment horizontal="center" vertical="center" wrapText="1"/>
    </xf>
    <xf numFmtId="164" fontId="2" fillId="5" borderId="17" xfId="0" quotePrefix="1" applyNumberFormat="1" applyFont="1" applyFill="1" applyBorder="1" applyAlignment="1">
      <alignment horizontal="center" vertical="center" wrapText="1"/>
    </xf>
    <xf numFmtId="164" fontId="2" fillId="0" borderId="75" xfId="0" quotePrefix="1" applyNumberFormat="1" applyFont="1" applyFill="1" applyBorder="1" applyAlignment="1">
      <alignment horizontal="center" vertical="center" wrapText="1"/>
    </xf>
    <xf numFmtId="0" fontId="4" fillId="0" borderId="75" xfId="0" quotePrefix="1" applyFont="1" applyFill="1" applyBorder="1" applyAlignment="1">
      <alignment horizontal="center" vertical="center"/>
    </xf>
    <xf numFmtId="164" fontId="2" fillId="0" borderId="76" xfId="0" quotePrefix="1" applyNumberFormat="1" applyFont="1" applyFill="1" applyBorder="1" applyAlignment="1">
      <alignment horizontal="center" vertical="center" wrapText="1"/>
    </xf>
    <xf numFmtId="0" fontId="33" fillId="2" borderId="67" xfId="0" applyFont="1" applyFill="1" applyBorder="1" applyAlignment="1">
      <alignment horizontal="center" vertical="center" wrapText="1"/>
    </xf>
    <xf numFmtId="16" fontId="4" fillId="0" borderId="75" xfId="0" quotePrefix="1" applyNumberFormat="1"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16" fontId="2" fillId="2" borderId="67" xfId="0" quotePrefix="1" applyNumberFormat="1" applyFont="1" applyFill="1" applyBorder="1" applyAlignment="1">
      <alignment horizontal="center" vertical="center" wrapText="1"/>
    </xf>
    <xf numFmtId="0" fontId="0" fillId="0" borderId="130" xfId="0" applyFont="1" applyBorder="1" applyAlignment="1">
      <alignment vertical="center"/>
    </xf>
    <xf numFmtId="49" fontId="4" fillId="0" borderId="131" xfId="0" applyNumberFormat="1" applyFont="1" applyFill="1" applyBorder="1" applyAlignment="1">
      <alignment horizontal="center" wrapText="1"/>
    </xf>
    <xf numFmtId="16" fontId="4" fillId="0" borderId="131" xfId="8" quotePrefix="1" applyNumberFormat="1" applyFont="1" applyFill="1" applyBorder="1" applyAlignment="1">
      <alignment horizontal="center" vertical="center"/>
    </xf>
    <xf numFmtId="0" fontId="0" fillId="0" borderId="132" xfId="0" applyFont="1" applyBorder="1" applyAlignment="1">
      <alignment vertical="center"/>
    </xf>
    <xf numFmtId="49" fontId="4" fillId="0" borderId="131" xfId="0" applyNumberFormat="1" applyFont="1" applyFill="1" applyBorder="1" applyAlignment="1">
      <alignment horizontal="center" vertical="center" wrapText="1"/>
    </xf>
    <xf numFmtId="49" fontId="4" fillId="0" borderId="133" xfId="0" applyNumberFormat="1" applyFont="1" applyFill="1" applyBorder="1" applyAlignment="1">
      <alignment horizontal="center" vertical="center" wrapText="1"/>
    </xf>
    <xf numFmtId="0" fontId="2" fillId="5" borderId="110" xfId="0" applyFont="1" applyFill="1" applyBorder="1"/>
    <xf numFmtId="0" fontId="4" fillId="4" borderId="138" xfId="8" applyFont="1" applyFill="1" applyBorder="1" applyAlignment="1">
      <alignment horizontal="left" vertical="center" wrapText="1"/>
    </xf>
    <xf numFmtId="0" fontId="2" fillId="0" borderId="75" xfId="0" quotePrefix="1" applyFont="1" applyFill="1" applyBorder="1" applyAlignment="1">
      <alignment horizontal="center" vertical="center"/>
    </xf>
    <xf numFmtId="0" fontId="2" fillId="2" borderId="73" xfId="0" applyFont="1" applyFill="1" applyBorder="1" applyAlignment="1">
      <alignment horizontal="center" vertical="center" wrapText="1"/>
    </xf>
    <xf numFmtId="0" fontId="33" fillId="2" borderId="71" xfId="0" applyFont="1" applyFill="1" applyBorder="1" applyAlignment="1">
      <alignment horizontal="center" vertical="center"/>
    </xf>
    <xf numFmtId="0" fontId="33" fillId="5" borderId="14" xfId="0" applyFont="1" applyFill="1" applyBorder="1" applyAlignment="1">
      <alignment horizontal="center" vertical="center"/>
    </xf>
    <xf numFmtId="0" fontId="33" fillId="5" borderId="71" xfId="0" applyFont="1" applyFill="1" applyBorder="1" applyAlignment="1">
      <alignment horizontal="center" vertical="center"/>
    </xf>
    <xf numFmtId="0" fontId="2" fillId="5" borderId="34"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33" fillId="2" borderId="40" xfId="0" applyFont="1" applyFill="1" applyBorder="1" applyAlignment="1">
      <alignment horizontal="center" vertical="center"/>
    </xf>
    <xf numFmtId="0" fontId="2" fillId="2" borderId="34" xfId="0" applyFont="1" applyFill="1" applyBorder="1" applyAlignment="1">
      <alignment horizontal="center" vertical="center" wrapText="1"/>
    </xf>
    <xf numFmtId="0" fontId="33" fillId="2" borderId="37" xfId="0" applyFont="1" applyFill="1" applyBorder="1" applyAlignment="1">
      <alignment horizontal="center" vertical="center"/>
    </xf>
    <xf numFmtId="0" fontId="2" fillId="5" borderId="64" xfId="0" applyFont="1" applyFill="1" applyBorder="1" applyAlignment="1">
      <alignment horizontal="center" vertical="center" wrapText="1"/>
    </xf>
    <xf numFmtId="0" fontId="33" fillId="5" borderId="40" xfId="0" applyFont="1" applyFill="1" applyBorder="1" applyAlignment="1">
      <alignment horizontal="center" vertical="center"/>
    </xf>
    <xf numFmtId="0" fontId="4" fillId="5" borderId="47" xfId="0" applyFont="1" applyFill="1" applyBorder="1" applyAlignment="1">
      <alignment horizontal="center" vertical="center" wrapText="1"/>
    </xf>
    <xf numFmtId="164" fontId="2" fillId="0" borderId="0" xfId="0" quotePrefix="1" applyNumberFormat="1" applyFont="1" applyFill="1" applyBorder="1" applyAlignment="1">
      <alignment vertical="center" wrapText="1"/>
    </xf>
    <xf numFmtId="0" fontId="7" fillId="0" borderId="0" xfId="0" applyFont="1" applyAlignment="1">
      <alignment horizontal="left" vertical="center"/>
    </xf>
    <xf numFmtId="164" fontId="4" fillId="5" borderId="17" xfId="0" applyNumberFormat="1"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2" fillId="0" borderId="116" xfId="0" quotePrefix="1" applyFont="1" applyBorder="1" applyAlignment="1">
      <alignment horizontal="center" vertical="center" wrapText="1"/>
    </xf>
    <xf numFmtId="0" fontId="4" fillId="2" borderId="34" xfId="7" applyFont="1" applyFill="1" applyBorder="1" applyAlignment="1">
      <alignment horizontal="center" vertical="center" wrapText="1"/>
    </xf>
    <xf numFmtId="0" fontId="4" fillId="5" borderId="47" xfId="0" applyFont="1" applyFill="1" applyBorder="1" applyAlignment="1">
      <alignment horizontal="center" vertical="center" wrapText="1"/>
    </xf>
    <xf numFmtId="164" fontId="2" fillId="2" borderId="17" xfId="0" quotePrefix="1" applyNumberFormat="1" applyFont="1" applyFill="1" applyBorder="1" applyAlignment="1">
      <alignment horizontal="center" vertical="center" wrapText="1"/>
    </xf>
    <xf numFmtId="0" fontId="4" fillId="5" borderId="7" xfId="8" applyFont="1" applyFill="1" applyBorder="1" applyAlignment="1">
      <alignment horizontal="center" vertical="center" wrapText="1"/>
    </xf>
    <xf numFmtId="16" fontId="2" fillId="5" borderId="126" xfId="0" quotePrefix="1" applyNumberFormat="1" applyFont="1" applyFill="1" applyBorder="1" applyAlignment="1">
      <alignment horizontal="center" vertical="center" wrapText="1"/>
    </xf>
    <xf numFmtId="0" fontId="33"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33" fillId="2" borderId="61" xfId="0" applyFont="1" applyFill="1" applyBorder="1" applyAlignment="1">
      <alignment horizontal="center" vertical="center" wrapText="1"/>
    </xf>
    <xf numFmtId="0" fontId="2" fillId="0" borderId="75" xfId="0" quotePrefix="1" applyFont="1" applyBorder="1" applyAlignment="1">
      <alignment horizontal="center" vertical="center"/>
    </xf>
    <xf numFmtId="164" fontId="2" fillId="5" borderId="17" xfId="0" applyNumberFormat="1" applyFont="1" applyFill="1" applyBorder="1" applyAlignment="1">
      <alignment horizontal="center" vertical="center"/>
    </xf>
    <xf numFmtId="0" fontId="2" fillId="4" borderId="0" xfId="0" applyFont="1" applyFill="1" applyAlignment="1">
      <alignment vertical="center" wrapText="1"/>
    </xf>
    <xf numFmtId="0" fontId="33" fillId="2" borderId="14"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3" fillId="2" borderId="101" xfId="0" applyFont="1" applyFill="1" applyBorder="1" applyAlignment="1">
      <alignment horizontal="center" vertical="center" wrapText="1"/>
    </xf>
    <xf numFmtId="0" fontId="0" fillId="0" borderId="102" xfId="0" applyFont="1" applyBorder="1" applyAlignment="1">
      <alignment vertical="center"/>
    </xf>
    <xf numFmtId="0" fontId="2" fillId="2" borderId="142" xfId="0" applyFont="1" applyFill="1" applyBorder="1" applyAlignment="1">
      <alignment horizontal="center" vertical="center" wrapText="1"/>
    </xf>
    <xf numFmtId="0" fontId="33" fillId="2" borderId="141" xfId="0" applyFont="1" applyFill="1" applyBorder="1" applyAlignment="1">
      <alignment horizontal="center" vertical="center" wrapText="1"/>
    </xf>
    <xf numFmtId="0" fontId="33" fillId="2" borderId="102" xfId="0" applyFont="1" applyFill="1" applyBorder="1" applyAlignment="1">
      <alignment horizontal="center" vertical="center" wrapText="1"/>
    </xf>
    <xf numFmtId="0" fontId="33" fillId="2" borderId="143" xfId="0" applyFont="1" applyFill="1" applyBorder="1" applyAlignment="1">
      <alignment horizontal="center" vertical="center" wrapText="1"/>
    </xf>
    <xf numFmtId="0" fontId="33" fillId="2" borderId="144" xfId="0" applyFont="1" applyFill="1" applyBorder="1" applyAlignment="1">
      <alignment horizontal="center" vertical="center" wrapText="1"/>
    </xf>
    <xf numFmtId="0" fontId="0" fillId="0" borderId="146" xfId="0" applyFont="1" applyBorder="1" applyAlignment="1">
      <alignment vertical="center"/>
    </xf>
    <xf numFmtId="164" fontId="4" fillId="5" borderId="29" xfId="0" quotePrefix="1" applyNumberFormat="1" applyFont="1" applyFill="1" applyBorder="1" applyAlignment="1">
      <alignment horizontal="center" vertical="center" wrapText="1"/>
    </xf>
    <xf numFmtId="0" fontId="2" fillId="2" borderId="147" xfId="0" applyFont="1" applyFill="1" applyBorder="1" applyAlignment="1">
      <alignment horizontal="center" vertical="center" wrapText="1"/>
    </xf>
    <xf numFmtId="0" fontId="2" fillId="2" borderId="148" xfId="0" applyFont="1" applyFill="1" applyBorder="1" applyAlignment="1">
      <alignment horizontal="center" vertical="center" wrapText="1"/>
    </xf>
    <xf numFmtId="164" fontId="4" fillId="5" borderId="30" xfId="0" quotePrefix="1" applyNumberFormat="1" applyFont="1" applyFill="1" applyBorder="1" applyAlignment="1">
      <alignment horizontal="center" vertical="center" wrapText="1"/>
    </xf>
    <xf numFmtId="0" fontId="4" fillId="0" borderId="0" xfId="0" applyFont="1" applyBorder="1" applyAlignment="1">
      <alignment vertical="center"/>
    </xf>
    <xf numFmtId="0" fontId="2" fillId="2" borderId="34"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33" fillId="2" borderId="37" xfId="0" applyFont="1" applyFill="1" applyBorder="1" applyAlignment="1">
      <alignment horizontal="center" vertical="center"/>
    </xf>
    <xf numFmtId="0" fontId="4" fillId="0" borderId="75" xfId="0" quotePrefix="1" applyFont="1" applyFill="1" applyBorder="1" applyAlignment="1">
      <alignment horizontal="center" vertical="center"/>
    </xf>
    <xf numFmtId="0" fontId="2" fillId="2" borderId="81" xfId="0" applyFont="1" applyFill="1" applyBorder="1" applyAlignment="1">
      <alignment horizontal="center" vertical="center" wrapText="1"/>
    </xf>
    <xf numFmtId="0" fontId="3" fillId="0" borderId="0" xfId="7" applyAlignment="1">
      <alignment vertical="center"/>
    </xf>
    <xf numFmtId="165" fontId="4" fillId="5" borderId="17" xfId="0" applyNumberFormat="1" applyFont="1" applyFill="1" applyBorder="1" applyAlignment="1">
      <alignment horizontal="center" vertical="center" wrapText="1"/>
    </xf>
    <xf numFmtId="0" fontId="4" fillId="5" borderId="23" xfId="0" applyFont="1" applyFill="1" applyBorder="1" applyAlignment="1">
      <alignment horizontal="center" vertical="center"/>
    </xf>
    <xf numFmtId="0" fontId="4" fillId="2" borderId="32" xfId="0" applyFont="1" applyFill="1" applyBorder="1" applyAlignment="1">
      <alignment horizontal="center" vertical="center"/>
    </xf>
    <xf numFmtId="164" fontId="4" fillId="0" borderId="75" xfId="0" quotePrefix="1" applyNumberFormat="1" applyFont="1" applyFill="1" applyBorder="1" applyAlignment="1">
      <alignment horizontal="center" vertical="center" wrapText="1"/>
    </xf>
    <xf numFmtId="164" fontId="4" fillId="0" borderId="75" xfId="0"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51" xfId="0"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3" fillId="5" borderId="15" xfId="0" applyFont="1" applyFill="1" applyBorder="1" applyAlignment="1">
      <alignment horizontal="center" vertical="center"/>
    </xf>
    <xf numFmtId="0" fontId="33" fillId="5" borderId="59" xfId="0" applyFont="1" applyFill="1" applyBorder="1" applyAlignment="1">
      <alignment horizontal="center" vertical="center" wrapText="1"/>
    </xf>
    <xf numFmtId="0" fontId="33" fillId="5" borderId="42" xfId="0" applyFont="1" applyFill="1" applyBorder="1" applyAlignment="1">
      <alignment horizontal="center" vertical="center" wrapText="1"/>
    </xf>
    <xf numFmtId="0" fontId="33" fillId="5" borderId="62"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2" fillId="2" borderId="81"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67" xfId="0" applyFont="1" applyFill="1" applyBorder="1" applyAlignment="1">
      <alignment horizontal="center" vertical="center"/>
    </xf>
    <xf numFmtId="0" fontId="33" fillId="2" borderId="53" xfId="0" applyFont="1" applyFill="1" applyBorder="1" applyAlignment="1">
      <alignment horizontal="center" vertical="center" wrapText="1"/>
    </xf>
    <xf numFmtId="49" fontId="7" fillId="0" borderId="75" xfId="0" applyNumberFormat="1" applyFont="1" applyBorder="1" applyAlignment="1">
      <alignment horizontal="center" vertical="center" wrapText="1"/>
    </xf>
    <xf numFmtId="49" fontId="7" fillId="0" borderId="75" xfId="0" applyNumberFormat="1" applyFont="1" applyFill="1" applyBorder="1" applyAlignment="1">
      <alignment horizontal="center" vertical="center" wrapText="1"/>
    </xf>
    <xf numFmtId="0" fontId="33" fillId="2" borderId="37" xfId="0" applyFont="1" applyFill="1" applyBorder="1" applyAlignment="1">
      <alignment horizontal="center" vertical="center" wrapText="1"/>
    </xf>
    <xf numFmtId="0" fontId="4" fillId="0" borderId="75" xfId="0" quotePrefix="1" applyFont="1" applyFill="1" applyBorder="1" applyAlignment="1">
      <alignment horizontal="center" vertical="center"/>
    </xf>
    <xf numFmtId="0" fontId="7" fillId="2" borderId="7" xfId="0" applyFont="1" applyFill="1" applyBorder="1" applyAlignment="1">
      <alignment horizontal="center" vertical="center"/>
    </xf>
    <xf numFmtId="0" fontId="4" fillId="0" borderId="0" xfId="0" applyFont="1" applyBorder="1" applyAlignment="1">
      <alignment horizontal="left"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3" fillId="2" borderId="78" xfId="0" applyFont="1" applyFill="1" applyBorder="1" applyAlignment="1">
      <alignment horizontal="center" vertical="center"/>
    </xf>
    <xf numFmtId="0" fontId="4" fillId="2" borderId="68" xfId="0" applyFont="1" applyFill="1" applyBorder="1" applyAlignment="1">
      <alignment horizontal="center" vertical="center"/>
    </xf>
    <xf numFmtId="0" fontId="33" fillId="2" borderId="40"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1" xfId="0" applyFont="1" applyFill="1" applyBorder="1" applyAlignment="1">
      <alignment horizontal="center" vertical="center" wrapText="1"/>
    </xf>
    <xf numFmtId="164" fontId="4" fillId="5" borderId="17" xfId="0" applyNumberFormat="1" applyFont="1" applyFill="1" applyBorder="1" applyAlignment="1">
      <alignment horizontal="center" vertical="center"/>
    </xf>
    <xf numFmtId="0" fontId="33" fillId="2" borderId="71" xfId="0" applyFont="1" applyFill="1" applyBorder="1" applyAlignment="1">
      <alignment horizontal="center" vertical="center"/>
    </xf>
    <xf numFmtId="0" fontId="33" fillId="2" borderId="37"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4" fillId="0" borderId="75" xfId="0" quotePrefix="1" applyFont="1" applyFill="1" applyBorder="1" applyAlignment="1">
      <alignment horizontal="center" vertical="center"/>
    </xf>
    <xf numFmtId="0" fontId="33" fillId="2" borderId="81" xfId="0" applyFont="1" applyFill="1" applyBorder="1" applyAlignment="1">
      <alignment horizontal="center" vertical="center"/>
    </xf>
    <xf numFmtId="164" fontId="4" fillId="5" borderId="31" xfId="0" quotePrefix="1" applyNumberFormat="1" applyFont="1" applyFill="1" applyBorder="1" applyAlignment="1">
      <alignment horizontal="center" vertical="center"/>
    </xf>
    <xf numFmtId="164" fontId="4" fillId="5" borderId="32" xfId="0" quotePrefix="1" applyNumberFormat="1" applyFont="1" applyFill="1" applyBorder="1" applyAlignment="1">
      <alignment horizontal="center" vertical="center"/>
    </xf>
    <xf numFmtId="164" fontId="4" fillId="5" borderId="25" xfId="0" quotePrefix="1" applyNumberFormat="1" applyFont="1" applyFill="1" applyBorder="1" applyAlignment="1">
      <alignment horizontal="center" vertical="center"/>
    </xf>
    <xf numFmtId="0" fontId="4" fillId="2" borderId="60" xfId="0" applyFont="1" applyFill="1" applyBorder="1" applyAlignment="1">
      <alignment horizontal="center" vertical="center" wrapText="1"/>
    </xf>
    <xf numFmtId="0" fontId="4" fillId="0" borderId="0" xfId="0" applyFont="1" applyBorder="1" applyAlignment="1">
      <alignment horizontal="left" vertical="center" wrapText="1"/>
    </xf>
    <xf numFmtId="0" fontId="4" fillId="5" borderId="17" xfId="0" quotePrefix="1" applyFont="1" applyFill="1" applyBorder="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left" wrapText="1"/>
    </xf>
    <xf numFmtId="0" fontId="4" fillId="0" borderId="0" xfId="0" applyFont="1" applyBorder="1" applyAlignment="1">
      <alignment horizontal="left" vertical="center" wrapText="1" indent="1"/>
    </xf>
    <xf numFmtId="0" fontId="4" fillId="0" borderId="0" xfId="0" applyFont="1" applyBorder="1" applyAlignment="1">
      <alignment vertical="center" wrapText="1"/>
    </xf>
    <xf numFmtId="0" fontId="4" fillId="0" borderId="76" xfId="0" quotePrefix="1" applyFont="1" applyFill="1" applyBorder="1" applyAlignment="1">
      <alignment horizontal="center" vertical="center"/>
    </xf>
    <xf numFmtId="0" fontId="4" fillId="0" borderId="1" xfId="0" applyFont="1" applyBorder="1" applyAlignment="1">
      <alignment horizontal="left" vertical="center" wrapText="1"/>
    </xf>
    <xf numFmtId="0" fontId="2" fillId="0" borderId="8" xfId="0" applyFont="1" applyFill="1" applyBorder="1" applyAlignment="1">
      <alignment vertical="center" wrapText="1"/>
    </xf>
    <xf numFmtId="0" fontId="0" fillId="0" borderId="8" xfId="0" applyFont="1" applyFill="1" applyBorder="1" applyAlignment="1">
      <alignment vertical="center"/>
    </xf>
    <xf numFmtId="0" fontId="4" fillId="5" borderId="3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33" fillId="2" borderId="62" xfId="0" applyFont="1" applyFill="1" applyBorder="1" applyAlignment="1">
      <alignment horizontal="center" vertical="center"/>
    </xf>
    <xf numFmtId="0" fontId="4" fillId="2" borderId="47"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33" fillId="2" borderId="14"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53" xfId="0" applyFont="1" applyFill="1" applyBorder="1" applyAlignment="1">
      <alignment horizontal="center" vertical="center" wrapText="1"/>
    </xf>
    <xf numFmtId="49" fontId="4" fillId="0" borderId="2" xfId="0" applyNumberFormat="1" applyFont="1" applyBorder="1" applyAlignment="1">
      <alignment horizontal="left" vertical="center" wrapText="1"/>
    </xf>
    <xf numFmtId="164" fontId="4" fillId="5" borderId="31" xfId="0" quotePrefix="1" applyNumberFormat="1" applyFont="1" applyFill="1" applyBorder="1" applyAlignment="1">
      <alignment horizontal="center" vertical="center" wrapText="1"/>
    </xf>
    <xf numFmtId="164" fontId="4" fillId="5" borderId="17" xfId="0" quotePrefix="1" applyNumberFormat="1"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8" fillId="0" borderId="3" xfId="0" applyFont="1" applyFill="1" applyBorder="1" applyAlignment="1">
      <alignment horizontal="center" vertical="center" wrapText="1"/>
    </xf>
    <xf numFmtId="164" fontId="4" fillId="5" borderId="25" xfId="0" quotePrefix="1" applyNumberFormat="1" applyFont="1" applyFill="1" applyBorder="1" applyAlignment="1">
      <alignment horizontal="center" vertical="center" wrapText="1"/>
    </xf>
    <xf numFmtId="164" fontId="4" fillId="5" borderId="32" xfId="8" quotePrefix="1" applyNumberFormat="1" applyFont="1" applyFill="1" applyBorder="1" applyAlignment="1">
      <alignment horizontal="center" vertical="center"/>
    </xf>
    <xf numFmtId="0" fontId="4" fillId="2" borderId="0" xfId="0" applyFont="1" applyFill="1" applyBorder="1" applyAlignment="1">
      <alignment horizontal="center" wrapText="1"/>
    </xf>
    <xf numFmtId="0" fontId="28" fillId="0" borderId="1"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3" fillId="2" borderId="52" xfId="0" applyFont="1" applyFill="1" applyBorder="1" applyAlignment="1">
      <alignment horizontal="center" vertical="center" wrapText="1"/>
    </xf>
    <xf numFmtId="12" fontId="4" fillId="0" borderId="75" xfId="0" quotePrefix="1" applyNumberFormat="1" applyFont="1" applyFill="1" applyBorder="1" applyAlignment="1">
      <alignment horizontal="center" vertical="center" wrapText="1"/>
    </xf>
    <xf numFmtId="0" fontId="4" fillId="5" borderId="34" xfId="0" applyFont="1" applyFill="1" applyBorder="1" applyAlignment="1">
      <alignment horizontal="center" vertical="center" wrapText="1"/>
    </xf>
    <xf numFmtId="0" fontId="33" fillId="2" borderId="7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2" fillId="2" borderId="34" xfId="0" applyFont="1" applyFill="1" applyBorder="1" applyAlignment="1">
      <alignment horizontal="center" vertical="center" wrapText="1"/>
    </xf>
    <xf numFmtId="164" fontId="2" fillId="2" borderId="31" xfId="0" quotePrefix="1" applyNumberFormat="1" applyFont="1" applyFill="1" applyBorder="1" applyAlignment="1">
      <alignment horizontal="center" vertical="center" wrapText="1"/>
    </xf>
    <xf numFmtId="164" fontId="2" fillId="2" borderId="32" xfId="0" quotePrefix="1"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33" fillId="2" borderId="71" xfId="0" applyFont="1" applyFill="1" applyBorder="1" applyAlignment="1">
      <alignment horizontal="center" vertical="center"/>
    </xf>
    <xf numFmtId="164" fontId="2" fillId="5" borderId="31" xfId="0" quotePrefix="1" applyNumberFormat="1" applyFont="1" applyFill="1" applyBorder="1" applyAlignment="1">
      <alignment horizontal="center" vertical="center" wrapText="1"/>
    </xf>
    <xf numFmtId="164" fontId="2" fillId="5" borderId="32" xfId="0" quotePrefix="1" applyNumberFormat="1" applyFont="1" applyFill="1" applyBorder="1" applyAlignment="1">
      <alignment horizontal="center" vertical="center" wrapText="1"/>
    </xf>
    <xf numFmtId="0" fontId="2" fillId="0" borderId="0" xfId="0" applyFont="1" applyBorder="1" applyAlignment="1">
      <alignment horizontal="left" vertical="center"/>
    </xf>
    <xf numFmtId="0" fontId="33" fillId="5" borderId="4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8" xfId="0" applyFont="1" applyFill="1" applyBorder="1" applyAlignment="1">
      <alignment horizontal="center" vertical="center"/>
    </xf>
    <xf numFmtId="164" fontId="4" fillId="5" borderId="17" xfId="8" quotePrefix="1" applyNumberFormat="1" applyFont="1" applyFill="1" applyBorder="1" applyAlignment="1">
      <alignment horizontal="center" vertical="center"/>
    </xf>
    <xf numFmtId="0" fontId="33" fillId="5" borderId="40" xfId="8" applyFont="1" applyFill="1" applyBorder="1" applyAlignment="1">
      <alignment horizontal="center" vertical="center"/>
    </xf>
    <xf numFmtId="0" fontId="4" fillId="2" borderId="72" xfId="0" applyFont="1" applyFill="1" applyBorder="1" applyAlignment="1">
      <alignment horizontal="center" vertical="center" wrapText="1"/>
    </xf>
    <xf numFmtId="0" fontId="33" fillId="5" borderId="62" xfId="8" applyFont="1" applyFill="1" applyBorder="1" applyAlignment="1">
      <alignment horizontal="center" vertical="center"/>
    </xf>
    <xf numFmtId="0" fontId="33" fillId="5" borderId="78" xfId="8" applyFont="1" applyFill="1" applyBorder="1" applyAlignment="1">
      <alignment horizontal="center" vertical="center"/>
    </xf>
    <xf numFmtId="0" fontId="33" fillId="2" borderId="59"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66"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67" xfId="0" applyFont="1" applyFill="1" applyBorder="1" applyAlignment="1">
      <alignment horizontal="center" vertical="center"/>
    </xf>
    <xf numFmtId="0" fontId="2" fillId="5" borderId="7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3" fillId="2" borderId="62" xfId="0" quotePrefix="1" applyNumberFormat="1" applyFont="1" applyFill="1" applyBorder="1" applyAlignment="1">
      <alignment horizontal="center" vertical="center" wrapText="1"/>
    </xf>
    <xf numFmtId="164" fontId="2" fillId="2" borderId="17" xfId="0" quotePrefix="1" applyNumberFormat="1" applyFont="1" applyFill="1" applyBorder="1" applyAlignment="1">
      <alignment horizontal="center" vertical="center" wrapText="1"/>
    </xf>
    <xf numFmtId="49" fontId="4" fillId="0" borderId="0" xfId="0" applyNumberFormat="1" applyFont="1" applyBorder="1" applyAlignment="1">
      <alignment horizontal="left" vertical="center" wrapText="1"/>
    </xf>
    <xf numFmtId="0" fontId="2" fillId="2" borderId="11" xfId="0" quotePrefix="1" applyFont="1" applyFill="1" applyBorder="1" applyAlignment="1">
      <alignment horizontal="center" vertical="center" wrapText="1"/>
    </xf>
    <xf numFmtId="0" fontId="2" fillId="2" borderId="64" xfId="0" quotePrefix="1" applyFont="1" applyFill="1" applyBorder="1" applyAlignment="1">
      <alignment horizontal="center" vertical="center" wrapText="1"/>
    </xf>
    <xf numFmtId="0" fontId="33" fillId="2" borderId="123" xfId="0" quotePrefix="1" applyNumberFormat="1" applyFont="1" applyFill="1" applyBorder="1" applyAlignment="1">
      <alignment horizontal="center" vertical="center" wrapText="1"/>
    </xf>
    <xf numFmtId="0" fontId="2" fillId="5" borderId="34" xfId="0" applyFont="1" applyFill="1" applyBorder="1" applyAlignment="1">
      <alignment horizontal="center" vertical="center"/>
    </xf>
    <xf numFmtId="0" fontId="33" fillId="2" borderId="62" xfId="0" quotePrefix="1" applyFont="1" applyFill="1" applyBorder="1" applyAlignment="1">
      <alignment horizontal="center" vertical="center" wrapText="1"/>
    </xf>
    <xf numFmtId="49" fontId="7" fillId="0" borderId="108" xfId="0" applyNumberFormat="1" applyFont="1" applyBorder="1" applyAlignment="1">
      <alignment horizontal="center" vertical="center" wrapText="1"/>
    </xf>
    <xf numFmtId="0" fontId="33" fillId="2" borderId="7" xfId="0" applyFont="1" applyFill="1" applyBorder="1" applyAlignment="1">
      <alignment horizontal="center" vertical="center"/>
    </xf>
    <xf numFmtId="0" fontId="33" fillId="5" borderId="6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6" xfId="0" applyFont="1" applyFill="1" applyBorder="1" applyAlignment="1">
      <alignment horizontal="center" vertical="center" wrapText="1"/>
    </xf>
    <xf numFmtId="49" fontId="7" fillId="0" borderId="108" xfId="0" applyNumberFormat="1" applyFont="1" applyFill="1" applyBorder="1" applyAlignment="1">
      <alignment horizontal="center" vertical="center" wrapText="1"/>
    </xf>
    <xf numFmtId="0" fontId="2" fillId="0" borderId="26" xfId="0" applyFont="1" applyBorder="1" applyAlignment="1">
      <alignment horizontal="justify" vertical="center" wrapText="1"/>
    </xf>
    <xf numFmtId="0" fontId="2" fillId="0" borderId="27" xfId="0" applyFont="1" applyBorder="1" applyAlignment="1">
      <alignment horizontal="left" vertical="center" wrapText="1"/>
    </xf>
    <xf numFmtId="0" fontId="12" fillId="0" borderId="6" xfId="0" applyFont="1" applyBorder="1" applyAlignment="1">
      <alignment horizontal="justify" vertical="center" wrapText="1"/>
    </xf>
    <xf numFmtId="0" fontId="12" fillId="0" borderId="26" xfId="0" applyFont="1" applyBorder="1" applyAlignment="1">
      <alignment horizontal="left" vertical="center" wrapText="1"/>
    </xf>
    <xf numFmtId="49" fontId="7" fillId="0" borderId="26" xfId="0" applyNumberFormat="1" applyFont="1" applyBorder="1" applyAlignment="1">
      <alignment horizontal="center" vertical="center" wrapText="1"/>
    </xf>
    <xf numFmtId="0" fontId="2" fillId="0" borderId="5" xfId="0" applyFont="1" applyFill="1" applyBorder="1" applyAlignment="1">
      <alignment horizontal="center"/>
    </xf>
    <xf numFmtId="164" fontId="2" fillId="0" borderId="27" xfId="0" quotePrefix="1" applyNumberFormat="1" applyFont="1" applyFill="1" applyBorder="1" applyAlignment="1">
      <alignment horizontal="center" vertical="center" wrapText="1"/>
    </xf>
    <xf numFmtId="0" fontId="2" fillId="0" borderId="76" xfId="0" applyFont="1" applyFill="1" applyBorder="1" applyAlignment="1">
      <alignment horizontal="center" vertical="center"/>
    </xf>
    <xf numFmtId="164" fontId="2" fillId="0" borderId="76" xfId="0" quotePrefix="1" applyNumberFormat="1" applyFont="1" applyFill="1" applyBorder="1" applyAlignment="1">
      <alignment vertical="center" wrapText="1"/>
    </xf>
    <xf numFmtId="164" fontId="2" fillId="2" borderId="25" xfId="0" quotePrefix="1" applyNumberFormat="1" applyFont="1" applyFill="1" applyBorder="1" applyAlignment="1">
      <alignment horizontal="center" vertical="center" wrapText="1"/>
    </xf>
    <xf numFmtId="0" fontId="33" fillId="2" borderId="59" xfId="0" quotePrefix="1" applyNumberFormat="1" applyFont="1" applyFill="1" applyBorder="1" applyAlignment="1">
      <alignment horizontal="center" vertical="center" wrapText="1"/>
    </xf>
    <xf numFmtId="0" fontId="33" fillId="2" borderId="59" xfId="0" applyFont="1" applyFill="1" applyBorder="1" applyAlignment="1">
      <alignment horizontal="center" vertical="center"/>
    </xf>
    <xf numFmtId="49" fontId="4" fillId="0" borderId="2"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0" fontId="0" fillId="0" borderId="1" xfId="0" applyFont="1" applyBorder="1"/>
    <xf numFmtId="0" fontId="2" fillId="0" borderId="2" xfId="0" applyFont="1" applyFill="1" applyBorder="1" applyAlignment="1">
      <alignment horizontal="center" vertical="center"/>
    </xf>
    <xf numFmtId="0" fontId="0" fillId="0" borderId="30" xfId="0" applyFont="1" applyFill="1" applyBorder="1" applyAlignment="1">
      <alignment vertical="center"/>
    </xf>
    <xf numFmtId="0" fontId="3" fillId="0" borderId="5" xfId="0" applyFont="1" applyFill="1" applyBorder="1" applyAlignment="1">
      <alignment vertical="center"/>
    </xf>
    <xf numFmtId="0" fontId="7" fillId="0" borderId="27" xfId="0" applyFont="1" applyFill="1" applyBorder="1" applyAlignment="1">
      <alignment horizontal="left" vertical="center" wrapText="1"/>
    </xf>
    <xf numFmtId="0" fontId="4" fillId="0" borderId="27" xfId="0" applyFont="1" applyFill="1" applyBorder="1" applyAlignment="1">
      <alignment horizontal="justify" vertical="center" wrapText="1"/>
    </xf>
    <xf numFmtId="0" fontId="3" fillId="0" borderId="27" xfId="0" applyFont="1" applyFill="1" applyBorder="1"/>
    <xf numFmtId="0" fontId="3" fillId="0" borderId="6" xfId="0" applyFont="1" applyFill="1" applyBorder="1"/>
    <xf numFmtId="0" fontId="33" fillId="2" borderId="72" xfId="0" applyFont="1" applyFill="1" applyBorder="1" applyAlignment="1">
      <alignment horizontal="center" vertical="center" wrapText="1"/>
    </xf>
    <xf numFmtId="0" fontId="2" fillId="0" borderId="0" xfId="0" applyFont="1" applyBorder="1" applyAlignment="1">
      <alignment horizontal="left" vertical="center" wrapText="1"/>
    </xf>
    <xf numFmtId="164" fontId="2" fillId="5" borderId="17" xfId="0" quotePrefix="1" applyNumberFormat="1" applyFont="1" applyFill="1" applyBorder="1" applyAlignment="1">
      <alignment horizontal="center" vertical="center" wrapText="1"/>
    </xf>
    <xf numFmtId="164" fontId="2" fillId="5" borderId="25" xfId="0" quotePrefix="1" applyNumberFormat="1" applyFont="1" applyFill="1" applyBorder="1" applyAlignment="1">
      <alignment horizontal="center" vertical="center" wrapText="1"/>
    </xf>
    <xf numFmtId="0" fontId="33" fillId="2" borderId="81" xfId="0" applyFont="1" applyFill="1" applyBorder="1" applyAlignment="1">
      <alignment horizontal="center" vertical="center" wrapText="1"/>
    </xf>
    <xf numFmtId="16" fontId="2" fillId="0" borderId="75" xfId="0" quotePrefix="1" applyNumberFormat="1" applyFont="1" applyBorder="1" applyAlignment="1">
      <alignment horizontal="center" vertical="center" wrapText="1"/>
    </xf>
    <xf numFmtId="16" fontId="4" fillId="0" borderId="75" xfId="0" quotePrefix="1" applyNumberFormat="1" applyFont="1" applyBorder="1" applyAlignment="1">
      <alignment horizontal="center" vertical="center"/>
    </xf>
    <xf numFmtId="0" fontId="4" fillId="2" borderId="48"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3" fillId="2" borderId="53" xfId="0" applyFont="1" applyFill="1" applyBorder="1" applyAlignment="1">
      <alignment horizontal="center" vertical="center" wrapText="1"/>
    </xf>
    <xf numFmtId="164" fontId="4" fillId="5" borderId="31" xfId="0" quotePrefix="1" applyNumberFormat="1" applyFont="1" applyFill="1" applyBorder="1" applyAlignment="1">
      <alignment horizontal="center" vertical="center" wrapText="1"/>
    </xf>
    <xf numFmtId="164" fontId="4" fillId="5" borderId="32" xfId="0" quotePrefix="1" applyNumberFormat="1"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2" xfId="0" applyFont="1" applyFill="1" applyBorder="1" applyAlignment="1">
      <alignment horizontal="center" wrapText="1"/>
    </xf>
    <xf numFmtId="12" fontId="4" fillId="0" borderId="75" xfId="0" quotePrefix="1" applyNumberFormat="1" applyFont="1" applyFill="1" applyBorder="1" applyAlignment="1">
      <alignment horizontal="center" vertical="center" wrapText="1"/>
    </xf>
    <xf numFmtId="0" fontId="4" fillId="2" borderId="7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70" xfId="0" applyFont="1" applyFill="1" applyBorder="1" applyAlignment="1">
      <alignment horizontal="center" vertical="center" wrapText="1"/>
    </xf>
    <xf numFmtId="0" fontId="33" fillId="2" borderId="78"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81" xfId="0" applyFont="1" applyFill="1" applyBorder="1" applyAlignment="1">
      <alignment horizontal="center" vertical="center" wrapText="1"/>
    </xf>
    <xf numFmtId="0" fontId="4" fillId="0" borderId="0" xfId="0" applyFont="1" applyBorder="1" applyAlignment="1">
      <alignment horizontal="left" vertical="center" wrapText="1"/>
    </xf>
    <xf numFmtId="0" fontId="4" fillId="2" borderId="74" xfId="0" applyFont="1" applyFill="1" applyBorder="1" applyAlignment="1">
      <alignment horizontal="center" vertical="center" wrapText="1"/>
    </xf>
    <xf numFmtId="0" fontId="4" fillId="5" borderId="31" xfId="7" applyFont="1" applyFill="1" applyBorder="1" applyAlignment="1">
      <alignment horizontal="center" vertical="center" wrapText="1"/>
    </xf>
    <xf numFmtId="0" fontId="4" fillId="0" borderId="80" xfId="0" applyFont="1" applyFill="1" applyBorder="1" applyAlignment="1">
      <alignment horizontal="center" wrapText="1"/>
    </xf>
    <xf numFmtId="12" fontId="4" fillId="5" borderId="123" xfId="0" quotePrefix="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9" fillId="2" borderId="65" xfId="0" applyFont="1" applyFill="1" applyBorder="1" applyAlignment="1">
      <alignment horizontal="center" vertical="center" wrapText="1"/>
    </xf>
    <xf numFmtId="0" fontId="4" fillId="0" borderId="1" xfId="0" applyFont="1" applyBorder="1" applyAlignment="1">
      <alignment horizontal="justify" vertical="center" wrapText="1"/>
    </xf>
    <xf numFmtId="0" fontId="33" fillId="5" borderId="25" xfId="0" applyFont="1" applyFill="1" applyBorder="1" applyAlignment="1">
      <alignment horizontal="center" vertical="center" wrapText="1"/>
    </xf>
    <xf numFmtId="0" fontId="33" fillId="2" borderId="154"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7" xfId="0" applyFont="1" applyFill="1" applyBorder="1" applyAlignment="1">
      <alignment horizontal="center" vertical="center" wrapText="1"/>
    </xf>
    <xf numFmtId="164" fontId="2" fillId="5" borderId="17" xfId="0" quotePrefix="1" applyNumberFormat="1" applyFont="1" applyFill="1" applyBorder="1" applyAlignment="1">
      <alignment horizontal="center" vertical="center" wrapText="1"/>
    </xf>
    <xf numFmtId="0" fontId="33" fillId="2" borderId="7" xfId="0" applyFont="1" applyFill="1" applyBorder="1" applyAlignment="1">
      <alignment horizontal="center" vertical="center" wrapText="1"/>
    </xf>
    <xf numFmtId="164" fontId="2" fillId="0" borderId="75" xfId="0" quotePrefix="1" applyNumberFormat="1" applyFont="1" applyFill="1" applyBorder="1" applyAlignment="1">
      <alignment horizontal="center" vertical="center" wrapText="1"/>
    </xf>
    <xf numFmtId="0" fontId="33" fillId="5" borderId="62" xfId="8" applyFont="1" applyFill="1" applyBorder="1" applyAlignment="1">
      <alignment horizontal="center" vertical="center"/>
    </xf>
    <xf numFmtId="0" fontId="33" fillId="5" borderId="40" xfId="8" applyFont="1" applyFill="1" applyBorder="1" applyAlignment="1">
      <alignment horizontal="center" vertical="center"/>
    </xf>
    <xf numFmtId="0" fontId="33" fillId="2" borderId="67" xfId="0" applyFont="1" applyFill="1" applyBorder="1" applyAlignment="1">
      <alignment horizontal="center" vertical="center" wrapText="1"/>
    </xf>
    <xf numFmtId="0" fontId="12" fillId="0" borderId="0" xfId="0" applyFont="1" applyBorder="1" applyAlignment="1">
      <alignment horizontal="justify" vertical="center" wrapText="1"/>
    </xf>
    <xf numFmtId="0" fontId="7" fillId="0" borderId="75" xfId="0" applyFont="1" applyFill="1" applyBorder="1" applyAlignment="1">
      <alignment horizontal="center" vertical="center" wrapText="1"/>
    </xf>
    <xf numFmtId="164" fontId="2" fillId="0" borderId="75" xfId="0" quotePrefix="1" applyNumberFormat="1" applyFont="1" applyFill="1" applyBorder="1" applyAlignment="1">
      <alignment horizontal="center" vertical="center" wrapText="1"/>
    </xf>
    <xf numFmtId="164" fontId="2" fillId="0" borderId="76" xfId="0" quotePrefix="1" applyNumberFormat="1" applyFont="1" applyFill="1" applyBorder="1" applyAlignment="1">
      <alignment horizontal="center" vertical="center" wrapText="1"/>
    </xf>
    <xf numFmtId="0" fontId="4" fillId="0" borderId="8" xfId="0" applyFont="1" applyFill="1" applyBorder="1" applyAlignment="1">
      <alignment horizontal="left" vertical="center" wrapText="1" indent="2"/>
    </xf>
    <xf numFmtId="0" fontId="7" fillId="0" borderId="112" xfId="0" applyFont="1" applyFill="1" applyBorder="1" applyAlignment="1">
      <alignment horizontal="center" vertical="center" wrapText="1"/>
    </xf>
    <xf numFmtId="0" fontId="2" fillId="0" borderId="120" xfId="0" quotePrefix="1" applyFont="1" applyFill="1" applyBorder="1" applyAlignment="1">
      <alignment horizontal="center" vertical="center" wrapText="1"/>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0" borderId="8" xfId="0" applyFont="1" applyFill="1" applyBorder="1" applyAlignment="1">
      <alignment horizontal="left" vertical="center" wrapText="1"/>
    </xf>
    <xf numFmtId="0" fontId="2" fillId="5" borderId="69" xfId="0" applyFont="1" applyFill="1" applyBorder="1" applyAlignment="1">
      <alignment horizontal="center" vertical="center" wrapText="1"/>
    </xf>
    <xf numFmtId="0" fontId="33" fillId="5" borderId="82" xfId="0" applyFont="1" applyFill="1" applyBorder="1" applyAlignment="1">
      <alignment horizontal="center" vertical="center"/>
    </xf>
    <xf numFmtId="0" fontId="2" fillId="2" borderId="156" xfId="0" applyFont="1" applyFill="1" applyBorder="1" applyAlignment="1">
      <alignment horizontal="center" vertical="center" wrapText="1"/>
    </xf>
    <xf numFmtId="0" fontId="33" fillId="5" borderId="127" xfId="0" applyFont="1" applyFill="1" applyBorder="1" applyAlignment="1">
      <alignment horizontal="center" vertical="center"/>
    </xf>
    <xf numFmtId="0" fontId="2" fillId="2" borderId="65" xfId="0" applyFont="1" applyFill="1" applyBorder="1" applyAlignment="1">
      <alignment wrapText="1"/>
    </xf>
    <xf numFmtId="0" fontId="4" fillId="2" borderId="48" xfId="0" applyFont="1" applyFill="1" applyBorder="1" applyAlignment="1">
      <alignment horizontal="center" vertical="center" wrapText="1"/>
    </xf>
    <xf numFmtId="0" fontId="33" fillId="2" borderId="53" xfId="0" applyFont="1" applyFill="1" applyBorder="1" applyAlignment="1">
      <alignment horizontal="center" vertical="center" wrapText="1"/>
    </xf>
    <xf numFmtId="0" fontId="2" fillId="2" borderId="48" xfId="0" applyFont="1" applyFill="1" applyBorder="1" applyAlignment="1">
      <alignment horizontal="center" vertical="center" wrapText="1"/>
    </xf>
    <xf numFmtId="164" fontId="4" fillId="5" borderId="17" xfId="0" applyNumberFormat="1" applyFont="1" applyFill="1" applyBorder="1" applyAlignment="1">
      <alignment horizontal="center" vertical="center" wrapText="1"/>
    </xf>
    <xf numFmtId="16" fontId="4" fillId="0" borderId="75" xfId="0" quotePrefix="1" applyNumberFormat="1" applyFont="1" applyFill="1" applyBorder="1" applyAlignment="1">
      <alignment horizontal="center" vertical="center"/>
    </xf>
    <xf numFmtId="0" fontId="4" fillId="2" borderId="48" xfId="0" applyFont="1" applyFill="1" applyBorder="1" applyAlignment="1">
      <alignment horizontal="center" vertical="center"/>
    </xf>
    <xf numFmtId="0" fontId="4" fillId="2" borderId="48"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2" fillId="0" borderId="75" xfId="0" quotePrefix="1" applyNumberFormat="1" applyFont="1" applyBorder="1" applyAlignment="1">
      <alignment horizontal="center" vertical="center"/>
    </xf>
    <xf numFmtId="165" fontId="4" fillId="5" borderId="32" xfId="0" quotePrefix="1" applyNumberFormat="1" applyFont="1" applyFill="1" applyBorder="1" applyAlignment="1">
      <alignment horizontal="center" vertical="center"/>
    </xf>
    <xf numFmtId="165" fontId="4" fillId="5" borderId="7" xfId="0" quotePrefix="1" applyNumberFormat="1" applyFont="1" applyFill="1" applyBorder="1" applyAlignment="1">
      <alignment horizontal="center" vertical="center"/>
    </xf>
    <xf numFmtId="49" fontId="4" fillId="0" borderId="75" xfId="0" quotePrefix="1" applyNumberFormat="1" applyFont="1" applyFill="1" applyBorder="1" applyAlignment="1">
      <alignment horizontal="center" vertical="center"/>
    </xf>
    <xf numFmtId="0" fontId="4" fillId="2" borderId="51" xfId="0" applyFont="1" applyFill="1" applyBorder="1" applyAlignment="1">
      <alignment horizontal="center" vertical="center" wrapText="1"/>
    </xf>
    <xf numFmtId="0" fontId="33" fillId="2" borderId="41"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62" xfId="0" applyFont="1" applyFill="1" applyBorder="1" applyAlignment="1">
      <alignment horizontal="center" vertical="center" wrapText="1"/>
    </xf>
    <xf numFmtId="165" fontId="4" fillId="5" borderId="17" xfId="0" quotePrefix="1" applyNumberFormat="1" applyFont="1" applyFill="1" applyBorder="1" applyAlignment="1">
      <alignment horizontal="center" vertical="center"/>
    </xf>
    <xf numFmtId="0" fontId="4" fillId="2" borderId="72" xfId="0" applyFont="1" applyFill="1" applyBorder="1" applyAlignment="1">
      <alignment horizontal="center" vertical="center" wrapText="1"/>
    </xf>
    <xf numFmtId="0" fontId="33" fillId="2" borderId="78" xfId="0" applyFont="1" applyFill="1" applyBorder="1" applyAlignment="1">
      <alignment horizontal="center" vertical="center" wrapText="1"/>
    </xf>
    <xf numFmtId="0" fontId="4" fillId="0" borderId="75" xfId="0" quotePrefix="1" applyFont="1" applyFill="1" applyBorder="1" applyAlignment="1">
      <alignment horizontal="center" vertical="center"/>
    </xf>
    <xf numFmtId="165" fontId="4" fillId="5" borderId="7" xfId="0" applyNumberFormat="1" applyFont="1" applyFill="1" applyBorder="1" applyAlignment="1">
      <alignment horizontal="center" vertical="center"/>
    </xf>
    <xf numFmtId="165" fontId="4" fillId="5" borderId="74" xfId="0" quotePrefix="1" applyNumberFormat="1" applyFont="1" applyFill="1" applyBorder="1" applyAlignment="1">
      <alignment horizontal="center" vertical="center"/>
    </xf>
    <xf numFmtId="0" fontId="4" fillId="0" borderId="75" xfId="0" quotePrefix="1" applyFont="1" applyFill="1" applyBorder="1" applyAlignment="1">
      <alignment horizontal="center" vertical="center"/>
    </xf>
    <xf numFmtId="0" fontId="3" fillId="0" borderId="6" xfId="0" applyFont="1" applyBorder="1" applyAlignment="1">
      <alignment vertical="center"/>
    </xf>
    <xf numFmtId="0" fontId="3" fillId="0" borderId="1" xfId="0" applyFont="1" applyBorder="1" applyAlignment="1">
      <alignment vertical="center"/>
    </xf>
    <xf numFmtId="0" fontId="12" fillId="0" borderId="3" xfId="0" applyFont="1" applyBorder="1" applyAlignment="1">
      <alignment vertical="center"/>
    </xf>
    <xf numFmtId="49" fontId="7" fillId="0" borderId="0" xfId="0" applyNumberFormat="1" applyFont="1" applyFill="1" applyBorder="1" applyAlignment="1">
      <alignment vertical="center" wrapText="1"/>
    </xf>
    <xf numFmtId="49" fontId="4" fillId="0" borderId="8" xfId="0" applyNumberFormat="1" applyFont="1" applyFill="1" applyBorder="1" applyAlignment="1">
      <alignment horizontal="left" vertical="center" wrapText="1" indent="2"/>
    </xf>
    <xf numFmtId="49" fontId="4" fillId="0" borderId="80" xfId="0" quotePrefix="1" applyNumberFormat="1" applyFont="1" applyFill="1" applyBorder="1" applyAlignment="1">
      <alignment horizontal="center" vertical="center"/>
    </xf>
    <xf numFmtId="165" fontId="4" fillId="5" borderId="58" xfId="0" quotePrefix="1" applyNumberFormat="1" applyFont="1" applyFill="1" applyBorder="1" applyAlignment="1">
      <alignment horizontal="center" vertical="center"/>
    </xf>
    <xf numFmtId="49" fontId="2" fillId="0" borderId="80" xfId="0" quotePrefix="1" applyNumberFormat="1" applyFont="1" applyBorder="1" applyAlignment="1">
      <alignment horizontal="center" vertical="center"/>
    </xf>
    <xf numFmtId="0" fontId="12" fillId="2" borderId="2"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62" xfId="0" applyFont="1" applyFill="1" applyBorder="1" applyAlignment="1">
      <alignment horizontal="center" vertical="center" wrapText="1"/>
    </xf>
    <xf numFmtId="0" fontId="33" fillId="2" borderId="62" xfId="0" applyFont="1" applyFill="1" applyBorder="1" applyAlignment="1">
      <alignment horizontal="center" vertical="center"/>
    </xf>
    <xf numFmtId="0" fontId="33" fillId="2" borderId="15" xfId="0" applyFont="1" applyFill="1" applyBorder="1" applyAlignment="1">
      <alignment horizontal="center" vertical="center" wrapText="1"/>
    </xf>
    <xf numFmtId="0" fontId="33" fillId="2" borderId="15" xfId="0" applyFont="1" applyFill="1" applyBorder="1" applyAlignment="1">
      <alignment horizontal="center" vertical="center"/>
    </xf>
    <xf numFmtId="16" fontId="4" fillId="0" borderId="75" xfId="0" quotePrefix="1" applyNumberFormat="1" applyFont="1" applyBorder="1" applyAlignment="1">
      <alignment horizontal="center" vertical="center"/>
    </xf>
    <xf numFmtId="0" fontId="4" fillId="5" borderId="3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34" xfId="0" applyFont="1" applyFill="1" applyBorder="1" applyAlignment="1">
      <alignment horizontal="center" vertical="center" wrapText="1"/>
    </xf>
    <xf numFmtId="164" fontId="2" fillId="2" borderId="31" xfId="0" quotePrefix="1" applyNumberFormat="1" applyFont="1" applyFill="1" applyBorder="1" applyAlignment="1">
      <alignment horizontal="center" vertical="center" wrapText="1"/>
    </xf>
    <xf numFmtId="164" fontId="2" fillId="2" borderId="32" xfId="0" quotePrefix="1"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33" fillId="5" borderId="40"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33" fillId="2" borderId="59" xfId="0" applyFont="1" applyFill="1" applyBorder="1" applyAlignment="1">
      <alignment horizontal="center" vertical="center" wrapText="1"/>
    </xf>
    <xf numFmtId="0" fontId="2" fillId="2" borderId="64" xfId="0" applyFont="1" applyFill="1" applyBorder="1" applyAlignment="1">
      <alignment horizontal="center" vertical="center"/>
    </xf>
    <xf numFmtId="0" fontId="2" fillId="5" borderId="7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7" fillId="5" borderId="14" xfId="0" applyFont="1" applyFill="1" applyBorder="1" applyAlignment="1">
      <alignment horizontal="center" vertical="top" wrapText="1"/>
    </xf>
    <xf numFmtId="0" fontId="12" fillId="2" borderId="15" xfId="0" applyFont="1" applyFill="1" applyBorder="1" applyAlignment="1">
      <alignment horizontal="center" vertical="center" wrapText="1"/>
    </xf>
    <xf numFmtId="0" fontId="7" fillId="5" borderId="158" xfId="0" applyFont="1" applyFill="1" applyBorder="1" applyAlignment="1">
      <alignment horizontal="center" vertical="top" wrapText="1"/>
    </xf>
    <xf numFmtId="0" fontId="12" fillId="2" borderId="7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75" xfId="0" applyFont="1" applyFill="1" applyBorder="1" applyAlignment="1">
      <alignment horizontal="center"/>
    </xf>
    <xf numFmtId="0" fontId="9" fillId="0" borderId="0" xfId="0" applyFont="1" applyAlignment="1">
      <alignment horizontal="left" wrapText="1"/>
    </xf>
    <xf numFmtId="0" fontId="38" fillId="0" borderId="0" xfId="0" applyFont="1" applyFill="1" applyAlignment="1">
      <alignment horizontal="justify" vertical="center" wrapText="1"/>
    </xf>
    <xf numFmtId="164" fontId="2" fillId="5" borderId="18" xfId="0" quotePrefix="1" applyNumberFormat="1" applyFont="1" applyFill="1" applyBorder="1" applyAlignment="1">
      <alignment horizontal="center" vertical="center" wrapText="1"/>
    </xf>
    <xf numFmtId="164" fontId="2" fillId="5" borderId="18" xfId="0" applyNumberFormat="1" applyFont="1" applyFill="1" applyBorder="1" applyAlignment="1">
      <alignment horizontal="center" vertical="center" wrapText="1"/>
    </xf>
    <xf numFmtId="16" fontId="2" fillId="0" borderId="75" xfId="0" quotePrefix="1" applyNumberFormat="1" applyFont="1" applyBorder="1" applyAlignment="1">
      <alignment horizontal="center" vertical="center" wrapText="1"/>
    </xf>
    <xf numFmtId="16" fontId="2" fillId="0" borderId="75" xfId="0" quotePrefix="1" applyNumberFormat="1" applyFont="1" applyBorder="1" applyAlignment="1">
      <alignment horizontal="center" vertical="center" wrapText="1"/>
    </xf>
    <xf numFmtId="0" fontId="4" fillId="2" borderId="47" xfId="0" applyFont="1" applyFill="1" applyBorder="1" applyAlignment="1">
      <alignment horizontal="center" vertical="center" wrapText="1"/>
    </xf>
    <xf numFmtId="0" fontId="33" fillId="2" borderId="61"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59" xfId="0" applyFont="1" applyFill="1" applyBorder="1" applyAlignment="1">
      <alignment horizontal="center" vertical="center" wrapText="1"/>
    </xf>
    <xf numFmtId="0" fontId="4" fillId="2" borderId="165" xfId="0" applyFont="1" applyFill="1" applyBorder="1" applyAlignment="1">
      <alignment horizontal="center" vertical="center" wrapText="1"/>
    </xf>
    <xf numFmtId="0" fontId="4" fillId="2" borderId="162" xfId="0" applyFont="1" applyFill="1" applyBorder="1" applyAlignment="1">
      <alignment horizontal="center" vertical="center"/>
    </xf>
    <xf numFmtId="0" fontId="2" fillId="2" borderId="48" xfId="0" applyFont="1" applyFill="1" applyBorder="1" applyAlignment="1">
      <alignment vertical="center" wrapText="1"/>
    </xf>
    <xf numFmtId="0" fontId="33" fillId="2" borderId="40" xfId="0" applyFont="1" applyFill="1" applyBorder="1" applyAlignment="1">
      <alignment vertical="center" wrapText="1"/>
    </xf>
    <xf numFmtId="0" fontId="2" fillId="0" borderId="75" xfId="0" applyFont="1" applyBorder="1" applyAlignment="1">
      <alignment horizontal="center" vertical="center" wrapText="1"/>
    </xf>
    <xf numFmtId="16" fontId="2" fillId="0" borderId="75" xfId="0" quotePrefix="1" applyNumberFormat="1" applyFont="1" applyFill="1" applyBorder="1" applyAlignment="1">
      <alignment horizontal="center" vertical="center" wrapText="1"/>
    </xf>
    <xf numFmtId="0" fontId="2" fillId="0" borderId="76" xfId="0" applyFont="1" applyBorder="1" applyAlignment="1">
      <alignment vertical="center" wrapText="1"/>
    </xf>
    <xf numFmtId="0" fontId="4" fillId="2" borderId="1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33" fillId="5" borderId="40"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71" xfId="0" applyFont="1" applyFill="1" applyBorder="1" applyAlignment="1">
      <alignment horizontal="center" vertical="center" wrapText="1"/>
    </xf>
    <xf numFmtId="16" fontId="2" fillId="2" borderId="65" xfId="0" quotePrefix="1" applyNumberFormat="1" applyFont="1" applyFill="1" applyBorder="1" applyAlignment="1">
      <alignment horizontal="center" vertical="center" wrapText="1"/>
    </xf>
    <xf numFmtId="0" fontId="7" fillId="5" borderId="2" xfId="0" applyFont="1" applyFill="1" applyBorder="1" applyAlignment="1">
      <alignment horizontal="center" vertical="top" wrapText="1"/>
    </xf>
    <xf numFmtId="16" fontId="2" fillId="2" borderId="71" xfId="0" quotePrefix="1" applyNumberFormat="1" applyFont="1" applyFill="1" applyBorder="1" applyAlignment="1">
      <alignment horizontal="center" vertical="center" wrapText="1"/>
    </xf>
    <xf numFmtId="0" fontId="7" fillId="5" borderId="15" xfId="0" applyFont="1" applyFill="1" applyBorder="1" applyAlignment="1">
      <alignment horizontal="center" vertical="top" wrapText="1"/>
    </xf>
    <xf numFmtId="0" fontId="33" fillId="2" borderId="40"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164" fontId="4" fillId="0" borderId="75" xfId="0" quotePrefix="1" applyNumberFormat="1" applyFont="1" applyFill="1" applyBorder="1" applyAlignment="1">
      <alignment horizontal="center" vertical="center" wrapText="1"/>
    </xf>
    <xf numFmtId="164" fontId="4" fillId="0" borderId="76" xfId="0" quotePrefix="1"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164" fontId="4" fillId="5" borderId="17" xfId="0" applyNumberFormat="1" applyFont="1" applyFill="1" applyBorder="1" applyAlignment="1">
      <alignment horizontal="center" vertical="center" wrapText="1"/>
    </xf>
    <xf numFmtId="164" fontId="4" fillId="5" borderId="32" xfId="0" applyNumberFormat="1" applyFont="1" applyFill="1" applyBorder="1" applyAlignment="1">
      <alignment horizontal="center" vertical="center" wrapText="1"/>
    </xf>
    <xf numFmtId="164" fontId="4" fillId="0" borderId="75" xfId="0" applyNumberFormat="1" applyFont="1" applyFill="1" applyBorder="1" applyAlignment="1">
      <alignment horizontal="center" vertical="center" wrapText="1"/>
    </xf>
    <xf numFmtId="165" fontId="4" fillId="5" borderId="17" xfId="7" applyNumberFormat="1" applyFont="1" applyFill="1" applyBorder="1" applyAlignment="1">
      <alignment horizontal="center" vertical="center"/>
    </xf>
    <xf numFmtId="165" fontId="4" fillId="5" borderId="25" xfId="7" applyNumberFormat="1" applyFont="1" applyFill="1" applyBorder="1" applyAlignment="1">
      <alignment horizontal="center" vertical="center"/>
    </xf>
    <xf numFmtId="0" fontId="33" fillId="2" borderId="61" xfId="0" applyFont="1" applyFill="1" applyBorder="1" applyAlignment="1">
      <alignment horizontal="center" vertical="center" wrapText="1"/>
    </xf>
    <xf numFmtId="0" fontId="33" fillId="2" borderId="38" xfId="0" applyFont="1" applyFill="1" applyBorder="1" applyAlignment="1">
      <alignment horizontal="center" vertical="center" wrapText="1"/>
    </xf>
    <xf numFmtId="49" fontId="7" fillId="0" borderId="75" xfId="0" applyNumberFormat="1" applyFont="1" applyBorder="1" applyAlignment="1">
      <alignment horizontal="center" vertical="center" wrapText="1"/>
    </xf>
    <xf numFmtId="12" fontId="4" fillId="0" borderId="75" xfId="0" quotePrefix="1" applyNumberFormat="1" applyFont="1" applyFill="1" applyBorder="1" applyAlignment="1">
      <alignment horizontal="center" vertical="center" wrapText="1"/>
    </xf>
    <xf numFmtId="16" fontId="4" fillId="0" borderId="75" xfId="0" quotePrefix="1" applyNumberFormat="1" applyFont="1" applyBorder="1" applyAlignment="1">
      <alignment horizontal="center" vertical="center"/>
    </xf>
    <xf numFmtId="16" fontId="4" fillId="0" borderId="76" xfId="0" quotePrefix="1" applyNumberFormat="1" applyFont="1" applyBorder="1" applyAlignment="1">
      <alignment horizontal="center" vertical="center"/>
    </xf>
    <xf numFmtId="0" fontId="33" fillId="2" borderId="66" xfId="0" applyFont="1" applyFill="1" applyBorder="1" applyAlignment="1">
      <alignment horizontal="center" vertical="center" wrapText="1"/>
    </xf>
    <xf numFmtId="0" fontId="4" fillId="0" borderId="75" xfId="0" quotePrefix="1" applyNumberFormat="1" applyFont="1" applyFill="1" applyBorder="1" applyAlignment="1">
      <alignment horizontal="center" vertical="center" wrapText="1"/>
    </xf>
    <xf numFmtId="0" fontId="4" fillId="0" borderId="76" xfId="0" quotePrefix="1" applyNumberFormat="1" applyFont="1" applyFill="1" applyBorder="1" applyAlignment="1">
      <alignment horizontal="center" vertical="center" wrapText="1"/>
    </xf>
    <xf numFmtId="0" fontId="2" fillId="0" borderId="75" xfId="0" quotePrefix="1" applyNumberFormat="1" applyFont="1" applyBorder="1" applyAlignment="1">
      <alignment horizontal="center" vertical="center" wrapText="1"/>
    </xf>
    <xf numFmtId="0" fontId="2" fillId="2" borderId="12" xfId="0" applyFont="1" applyFill="1" applyBorder="1" applyAlignment="1">
      <alignment horizontal="center" vertical="center" wrapText="1"/>
    </xf>
    <xf numFmtId="49" fontId="7" fillId="0" borderId="75" xfId="0" applyNumberFormat="1" applyFont="1" applyFill="1" applyBorder="1" applyAlignment="1">
      <alignment horizontal="center" vertical="center" wrapText="1"/>
    </xf>
    <xf numFmtId="0" fontId="33" fillId="2" borderId="42" xfId="0" applyFont="1" applyFill="1" applyBorder="1" applyAlignment="1">
      <alignment horizontal="center" vertical="center" wrapText="1"/>
    </xf>
    <xf numFmtId="0" fontId="2" fillId="0" borderId="76" xfId="0" quotePrefix="1" applyNumberFormat="1" applyFont="1" applyBorder="1" applyAlignment="1">
      <alignment horizontal="center" vertical="center" wrapText="1"/>
    </xf>
    <xf numFmtId="49" fontId="7" fillId="0" borderId="80" xfId="0" applyNumberFormat="1" applyFont="1" applyBorder="1" applyAlignment="1">
      <alignment horizontal="center" vertical="center" wrapText="1"/>
    </xf>
    <xf numFmtId="0" fontId="2" fillId="2" borderId="6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49" fontId="7" fillId="0" borderId="80" xfId="0" applyNumberFormat="1" applyFont="1" applyFill="1" applyBorder="1" applyAlignment="1">
      <alignment horizontal="center" vertical="center" wrapText="1"/>
    </xf>
    <xf numFmtId="0" fontId="33" fillId="2" borderId="37" xfId="0" applyFont="1" applyFill="1" applyBorder="1" applyAlignment="1">
      <alignment horizontal="center" vertical="center" wrapText="1"/>
    </xf>
    <xf numFmtId="164" fontId="2" fillId="0" borderId="75" xfId="0" quotePrefix="1" applyNumberFormat="1" applyFont="1" applyFill="1" applyBorder="1" applyAlignment="1">
      <alignment horizontal="center" vertical="center" wrapText="1"/>
    </xf>
    <xf numFmtId="0" fontId="33" fillId="2" borderId="59" xfId="0" applyFont="1" applyFill="1" applyBorder="1" applyAlignment="1">
      <alignment horizontal="center" vertical="center" wrapText="1"/>
    </xf>
    <xf numFmtId="0" fontId="33" fillId="2" borderId="83" xfId="0" applyFont="1" applyFill="1" applyBorder="1" applyAlignment="1">
      <alignment horizontal="center" vertical="center" wrapText="1"/>
    </xf>
    <xf numFmtId="0" fontId="33" fillId="2" borderId="81" xfId="0" applyFont="1" applyFill="1" applyBorder="1" applyAlignment="1">
      <alignment horizontal="center" vertical="center" wrapText="1"/>
    </xf>
    <xf numFmtId="0" fontId="4" fillId="0" borderId="75" xfId="0" quotePrefix="1" applyFont="1" applyFill="1" applyBorder="1" applyAlignment="1">
      <alignment horizontal="center" vertical="center"/>
    </xf>
    <xf numFmtId="164" fontId="2" fillId="0" borderId="76" xfId="0" quotePrefix="1" applyNumberFormat="1" applyFont="1" applyFill="1" applyBorder="1" applyAlignment="1">
      <alignment horizontal="center" vertical="center" wrapText="1"/>
    </xf>
    <xf numFmtId="0" fontId="33" fillId="2" borderId="43" xfId="0" applyFont="1" applyFill="1" applyBorder="1" applyAlignment="1">
      <alignment horizontal="center" vertical="center" wrapText="1"/>
    </xf>
    <xf numFmtId="0" fontId="2" fillId="0" borderId="75" xfId="0" quotePrefix="1" applyFont="1" applyBorder="1" applyAlignment="1">
      <alignment horizontal="center" vertical="center" wrapText="1"/>
    </xf>
    <xf numFmtId="0" fontId="2" fillId="2" borderId="160" xfId="0" applyFont="1" applyFill="1" applyBorder="1" applyAlignment="1">
      <alignment horizontal="center" vertical="center" wrapText="1"/>
    </xf>
    <xf numFmtId="0" fontId="2" fillId="0" borderId="75" xfId="0" applyFont="1" applyBorder="1" applyAlignment="1">
      <alignment horizontal="center" vertical="center" wrapText="1"/>
    </xf>
    <xf numFmtId="0" fontId="33" fillId="2" borderId="67" xfId="0" applyFont="1" applyFill="1" applyBorder="1" applyAlignment="1">
      <alignment horizontal="center" vertical="center" wrapText="1"/>
    </xf>
    <xf numFmtId="49" fontId="7" fillId="0" borderId="108" xfId="0" applyNumberFormat="1" applyFont="1" applyBorder="1" applyAlignment="1">
      <alignment horizontal="center" vertical="center" wrapText="1"/>
    </xf>
    <xf numFmtId="16" fontId="4" fillId="0" borderId="75" xfId="0" quotePrefix="1" applyNumberFormat="1" applyFont="1" applyFill="1" applyBorder="1" applyAlignment="1">
      <alignment horizontal="center" vertical="center"/>
    </xf>
    <xf numFmtId="49" fontId="7" fillId="0" borderId="108"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7" fillId="0" borderId="66" xfId="0" applyFont="1" applyFill="1" applyBorder="1" applyAlignment="1">
      <alignment horizontal="center" vertical="center" wrapText="1"/>
    </xf>
    <xf numFmtId="12" fontId="4" fillId="0" borderId="80" xfId="0" applyNumberFormat="1" applyFont="1" applyFill="1" applyBorder="1" applyAlignment="1">
      <alignment horizontal="center" vertical="center" wrapText="1"/>
    </xf>
    <xf numFmtId="0" fontId="7" fillId="0" borderId="108" xfId="0" applyFont="1" applyFill="1" applyBorder="1" applyAlignment="1">
      <alignment horizontal="center" vertical="top" wrapText="1"/>
    </xf>
    <xf numFmtId="0" fontId="7" fillId="0" borderId="27" xfId="0" applyFont="1" applyFill="1" applyBorder="1" applyAlignment="1">
      <alignment horizontal="center" vertical="top" wrapText="1"/>
    </xf>
    <xf numFmtId="164" fontId="4" fillId="0" borderId="27" xfId="0" quotePrefix="1" applyNumberFormat="1" applyFont="1" applyFill="1" applyBorder="1" applyAlignment="1">
      <alignment horizontal="center" vertical="center" wrapText="1"/>
    </xf>
    <xf numFmtId="164" fontId="4" fillId="0" borderId="27" xfId="0" quotePrefix="1" applyNumberFormat="1" applyFont="1" applyFill="1" applyBorder="1" applyAlignment="1">
      <alignment vertical="center" wrapText="1"/>
    </xf>
    <xf numFmtId="12" fontId="4" fillId="0" borderId="27" xfId="0" quotePrefix="1" applyNumberFormat="1" applyFont="1" applyFill="1" applyBorder="1" applyAlignment="1">
      <alignment horizontal="center" vertical="center" wrapText="1"/>
    </xf>
    <xf numFmtId="164" fontId="4" fillId="0" borderId="6" xfId="0" quotePrefix="1" applyNumberFormat="1" applyFont="1" applyFill="1" applyBorder="1" applyAlignment="1">
      <alignment horizontal="center" vertical="center" wrapText="1"/>
    </xf>
    <xf numFmtId="0" fontId="7" fillId="0" borderId="80" xfId="0" applyFont="1" applyFill="1" applyBorder="1" applyAlignment="1">
      <alignment horizontal="center" wrapText="1"/>
    </xf>
    <xf numFmtId="0" fontId="7" fillId="0" borderId="76" xfId="0" applyFont="1" applyFill="1" applyBorder="1" applyAlignment="1">
      <alignment horizontal="center" wrapText="1"/>
    </xf>
    <xf numFmtId="0" fontId="2" fillId="0" borderId="75" xfId="0" applyNumberFormat="1" applyFont="1" applyBorder="1" applyAlignment="1">
      <alignment horizontal="center" vertical="center" wrapText="1"/>
    </xf>
    <xf numFmtId="49" fontId="7" fillId="0" borderId="75" xfId="0" applyNumberFormat="1" applyFont="1" applyBorder="1" applyAlignment="1">
      <alignment vertical="center" wrapText="1"/>
    </xf>
    <xf numFmtId="0" fontId="7" fillId="0" borderId="26" xfId="0" applyFont="1" applyFill="1" applyBorder="1" applyAlignment="1">
      <alignment horizontal="center" vertical="center" wrapText="1"/>
    </xf>
    <xf numFmtId="0" fontId="2" fillId="0" borderId="27" xfId="0" quotePrefix="1"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80" xfId="0" applyFont="1" applyBorder="1" applyAlignment="1">
      <alignment horizontal="center" vertical="center" wrapText="1"/>
    </xf>
    <xf numFmtId="0" fontId="0" fillId="0" borderId="5" xfId="0" applyFont="1" applyFill="1" applyBorder="1" applyAlignment="1">
      <alignment vertical="center"/>
    </xf>
    <xf numFmtId="0" fontId="12" fillId="0" borderId="27" xfId="0" applyFont="1" applyFill="1" applyBorder="1" applyAlignment="1">
      <alignment vertical="center" wrapText="1"/>
    </xf>
    <xf numFmtId="0" fontId="12" fillId="0" borderId="6" xfId="0" applyFont="1" applyFill="1" applyBorder="1" applyAlignment="1">
      <alignment vertical="center" wrapText="1"/>
    </xf>
    <xf numFmtId="0" fontId="12"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0" borderId="27" xfId="0" applyFont="1" applyFill="1" applyBorder="1" applyAlignment="1">
      <alignment vertical="center"/>
    </xf>
    <xf numFmtId="0" fontId="2" fillId="0" borderId="27" xfId="0" applyFont="1" applyBorder="1" applyAlignment="1">
      <alignment horizontal="justify" vertical="center" wrapText="1"/>
    </xf>
    <xf numFmtId="0" fontId="4" fillId="0" borderId="27" xfId="0" applyFont="1" applyFill="1" applyBorder="1" applyAlignment="1">
      <alignment horizontal="left" vertical="center" wrapText="1"/>
    </xf>
    <xf numFmtId="0" fontId="3" fillId="0" borderId="27" xfId="7" applyFont="1" applyFill="1" applyBorder="1" applyAlignment="1">
      <alignment vertical="center"/>
    </xf>
    <xf numFmtId="0" fontId="3" fillId="0" borderId="27" xfId="7" applyFont="1" applyBorder="1" applyAlignment="1">
      <alignment vertical="center"/>
    </xf>
    <xf numFmtId="0" fontId="3" fillId="0" borderId="6" xfId="7" applyFont="1" applyBorder="1" applyAlignment="1">
      <alignment vertical="center"/>
    </xf>
    <xf numFmtId="0" fontId="33" fillId="2" borderId="168" xfId="0" applyFont="1" applyFill="1" applyBorder="1" applyAlignment="1">
      <alignment horizontal="center" vertical="center" wrapText="1"/>
    </xf>
    <xf numFmtId="0" fontId="2" fillId="0" borderId="30" xfId="0" applyFont="1" applyBorder="1" applyAlignment="1">
      <alignment vertical="center" wrapText="1"/>
    </xf>
    <xf numFmtId="0" fontId="33" fillId="2" borderId="14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5" xfId="0" quotePrefix="1" applyFont="1" applyFill="1" applyBorder="1" applyAlignment="1">
      <alignment horizontal="center" vertical="center"/>
    </xf>
    <xf numFmtId="164" fontId="4" fillId="5" borderId="17" xfId="0" quotePrefix="1" applyNumberFormat="1" applyFont="1" applyFill="1" applyBorder="1" applyAlignment="1">
      <alignment horizontal="center" vertical="center"/>
    </xf>
    <xf numFmtId="2" fontId="3" fillId="0" borderId="0" xfId="0" applyNumberFormat="1" applyFont="1"/>
    <xf numFmtId="164" fontId="27" fillId="0" borderId="0" xfId="0" applyNumberFormat="1" applyFont="1" applyAlignment="1">
      <alignment horizontal="left" indent="2"/>
    </xf>
    <xf numFmtId="164" fontId="2" fillId="2" borderId="123" xfId="0" applyNumberFormat="1" applyFont="1" applyFill="1" applyBorder="1" applyAlignment="1">
      <alignment horizontal="center" vertical="center"/>
    </xf>
    <xf numFmtId="0" fontId="24" fillId="0" borderId="122" xfId="0"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0" fontId="2" fillId="0" borderId="0" xfId="0" applyFont="1" applyAlignment="1">
      <alignment vertical="center"/>
    </xf>
    <xf numFmtId="0" fontId="4" fillId="0" borderId="0" xfId="0" applyFont="1" applyFill="1"/>
    <xf numFmtId="0" fontId="4" fillId="0" borderId="0" xfId="0" applyFont="1" applyFill="1" applyBorder="1"/>
    <xf numFmtId="0" fontId="4" fillId="0" borderId="0" xfId="7" applyFont="1" applyAlignment="1">
      <alignment vertical="center"/>
    </xf>
    <xf numFmtId="0" fontId="4" fillId="0" borderId="0" xfId="0" applyFont="1"/>
    <xf numFmtId="0" fontId="4" fillId="0" borderId="0" xfId="0" applyFont="1" applyBorder="1"/>
    <xf numFmtId="0" fontId="2" fillId="0" borderId="0" xfId="0" applyFont="1" applyBorder="1" applyAlignment="1">
      <alignment vertical="center"/>
    </xf>
    <xf numFmtId="0" fontId="2" fillId="0" borderId="0" xfId="0" applyFont="1" applyBorder="1"/>
    <xf numFmtId="0" fontId="7" fillId="0" borderId="0" xfId="0" applyFont="1" applyAlignment="1">
      <alignment horizontal="center" vertical="center"/>
    </xf>
    <xf numFmtId="0" fontId="12" fillId="0" borderId="0" xfId="0" applyFont="1" applyAlignment="1">
      <alignment horizont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4" fillId="0" borderId="0" xfId="7" applyFont="1" applyAlignment="1">
      <alignment vertical="center" wrapText="1"/>
    </xf>
    <xf numFmtId="0" fontId="12"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Border="1" applyAlignment="1">
      <alignment wrapText="1"/>
    </xf>
    <xf numFmtId="0" fontId="33" fillId="2" borderId="4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3" fillId="2" borderId="40" xfId="0" applyFont="1" applyFill="1" applyBorder="1" applyAlignment="1">
      <alignment horizontal="center" vertical="center"/>
    </xf>
    <xf numFmtId="49" fontId="2" fillId="0" borderId="75" xfId="0" quotePrefix="1" applyNumberFormat="1" applyFont="1" applyBorder="1" applyAlignment="1">
      <alignment horizontal="center" vertical="center"/>
    </xf>
    <xf numFmtId="0" fontId="4" fillId="2" borderId="48" xfId="0" applyFont="1" applyFill="1" applyBorder="1" applyAlignment="1">
      <alignment horizontal="center" vertical="center"/>
    </xf>
    <xf numFmtId="165" fontId="4" fillId="5" borderId="7" xfId="0" quotePrefix="1" applyNumberFormat="1" applyFont="1" applyFill="1" applyBorder="1" applyAlignment="1">
      <alignment horizontal="center" vertical="center"/>
    </xf>
    <xf numFmtId="49" fontId="4" fillId="0" borderId="75" xfId="0" quotePrefix="1" applyNumberFormat="1" applyFont="1" applyFill="1" applyBorder="1" applyAlignment="1">
      <alignment horizontal="center" vertical="center"/>
    </xf>
    <xf numFmtId="165" fontId="4" fillId="5" borderId="17" xfId="0" quotePrefix="1" applyNumberFormat="1" applyFont="1" applyFill="1" applyBorder="1" applyAlignment="1">
      <alignment horizontal="center" vertical="center"/>
    </xf>
    <xf numFmtId="0" fontId="33" fillId="2" borderId="15"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67" xfId="0" applyFont="1" applyFill="1" applyBorder="1" applyAlignment="1">
      <alignment horizontal="center" vertical="center"/>
    </xf>
    <xf numFmtId="0" fontId="33" fillId="2" borderId="7" xfId="0" applyFont="1" applyFill="1" applyBorder="1" applyAlignment="1">
      <alignment horizontal="center" vertical="center"/>
    </xf>
    <xf numFmtId="0" fontId="4" fillId="0" borderId="0" xfId="0" applyFont="1" applyFill="1" applyBorder="1" applyAlignment="1">
      <alignment horizontal="left" vertical="center"/>
    </xf>
    <xf numFmtId="49" fontId="4" fillId="0" borderId="2"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2" fillId="0" borderId="75" xfId="0" applyNumberFormat="1" applyFont="1" applyBorder="1" applyAlignment="1">
      <alignment horizontal="center" vertical="center"/>
    </xf>
    <xf numFmtId="165" fontId="4" fillId="5" borderId="31" xfId="0" quotePrefix="1" applyNumberFormat="1" applyFont="1" applyFill="1" applyBorder="1" applyAlignment="1">
      <alignment horizontal="center" vertical="center"/>
    </xf>
    <xf numFmtId="165" fontId="4" fillId="5" borderId="17" xfId="0" quotePrefix="1" applyNumberFormat="1" applyFont="1" applyFill="1" applyBorder="1" applyAlignment="1">
      <alignment horizontal="center" vertical="center"/>
    </xf>
    <xf numFmtId="165" fontId="4" fillId="5" borderId="32" xfId="0" quotePrefix="1" applyNumberFormat="1" applyFont="1" applyFill="1" applyBorder="1" applyAlignment="1">
      <alignment horizontal="center" vertical="center"/>
    </xf>
    <xf numFmtId="49" fontId="4" fillId="0" borderId="75" xfId="0" quotePrefix="1" applyNumberFormat="1" applyFont="1" applyFill="1" applyBorder="1" applyAlignment="1">
      <alignment horizontal="center" vertical="center"/>
    </xf>
    <xf numFmtId="49" fontId="2" fillId="0" borderId="75" xfId="0" quotePrefix="1" applyNumberFormat="1" applyFont="1" applyBorder="1" applyAlignment="1">
      <alignment horizontal="center" vertical="center"/>
    </xf>
    <xf numFmtId="0" fontId="4" fillId="2" borderId="6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3" fillId="2" borderId="62" xfId="0" applyFont="1" applyFill="1" applyBorder="1" applyAlignment="1">
      <alignment horizontal="center" vertical="center"/>
    </xf>
    <xf numFmtId="0" fontId="33" fillId="2" borderId="40" xfId="0" applyFont="1" applyFill="1" applyBorder="1" applyAlignment="1">
      <alignment horizontal="center" vertical="center"/>
    </xf>
    <xf numFmtId="0" fontId="33" fillId="2" borderId="42" xfId="0" applyFont="1" applyFill="1" applyBorder="1" applyAlignment="1">
      <alignment horizontal="center" vertical="center"/>
    </xf>
    <xf numFmtId="0" fontId="4" fillId="2" borderId="73" xfId="0" applyFont="1" applyFill="1" applyBorder="1" applyAlignment="1">
      <alignment horizontal="center" vertical="center" wrapText="1"/>
    </xf>
    <xf numFmtId="0" fontId="33" fillId="2" borderId="78" xfId="0" applyFont="1" applyFill="1" applyBorder="1" applyAlignment="1">
      <alignment horizontal="center" vertical="center"/>
    </xf>
    <xf numFmtId="0" fontId="0" fillId="0" borderId="34" xfId="0" applyBorder="1" applyAlignment="1">
      <alignment horizontal="center" vertical="center" wrapText="1"/>
    </xf>
    <xf numFmtId="0" fontId="0" fillId="0" borderId="73" xfId="0" applyBorder="1" applyAlignment="1">
      <alignment horizontal="center" vertical="center" wrapText="1"/>
    </xf>
    <xf numFmtId="0" fontId="33" fillId="2" borderId="4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78" xfId="0" applyBorder="1" applyAlignment="1">
      <alignment horizontal="center" vertical="center" wrapText="1"/>
    </xf>
    <xf numFmtId="0" fontId="33" fillId="2" borderId="14" xfId="0" applyFont="1" applyFill="1" applyBorder="1" applyAlignment="1">
      <alignment horizontal="center" vertical="center" wrapText="1"/>
    </xf>
    <xf numFmtId="0" fontId="33" fillId="2" borderId="15" xfId="0" applyFont="1" applyFill="1" applyBorder="1" applyAlignment="1">
      <alignment horizontal="center" vertical="center" wrapText="1"/>
    </xf>
    <xf numFmtId="165" fontId="4" fillId="5" borderId="7" xfId="0" quotePrefix="1" applyNumberFormat="1" applyFont="1" applyFill="1" applyBorder="1" applyAlignment="1">
      <alignment horizontal="center" vertical="center"/>
    </xf>
    <xf numFmtId="165" fontId="4" fillId="5" borderId="14" xfId="0" quotePrefix="1" applyNumberFormat="1" applyFont="1" applyFill="1" applyBorder="1" applyAlignment="1">
      <alignment horizontal="center" vertical="center"/>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165" fontId="4" fillId="5" borderId="11" xfId="0" applyNumberFormat="1" applyFont="1" applyFill="1" applyBorder="1" applyAlignment="1">
      <alignment horizontal="center" vertical="center"/>
    </xf>
    <xf numFmtId="165" fontId="4" fillId="5" borderId="17" xfId="0" applyNumberFormat="1" applyFont="1" applyFill="1" applyBorder="1" applyAlignment="1">
      <alignment horizontal="center" vertical="center"/>
    </xf>
    <xf numFmtId="165" fontId="4" fillId="5" borderId="32"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34"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7" fillId="0" borderId="26" xfId="0" applyFont="1" applyBorder="1" applyAlignment="1">
      <alignment horizontal="center" wrapText="1"/>
    </xf>
    <xf numFmtId="0" fontId="7" fillId="0" borderId="109" xfId="0" applyFont="1" applyBorder="1" applyAlignment="1">
      <alignment horizont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71" xfId="0" applyFont="1" applyFill="1" applyBorder="1" applyAlignment="1">
      <alignment horizontal="center" vertical="center"/>
    </xf>
    <xf numFmtId="0" fontId="7" fillId="0" borderId="80"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73" xfId="0" applyFont="1" applyFill="1" applyBorder="1" applyAlignment="1">
      <alignment horizontal="center" vertical="center"/>
    </xf>
    <xf numFmtId="0" fontId="33" fillId="2" borderId="4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72" xfId="0" applyFont="1" applyFill="1" applyBorder="1" applyAlignment="1">
      <alignment horizontal="center" vertical="center" wrapText="1"/>
    </xf>
    <xf numFmtId="49" fontId="2" fillId="0" borderId="76" xfId="0" quotePrefix="1" applyNumberFormat="1" applyFont="1" applyBorder="1" applyAlignment="1">
      <alignment horizontal="center" vertical="center"/>
    </xf>
    <xf numFmtId="0" fontId="33" fillId="2" borderId="62"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83" xfId="0" applyBorder="1" applyAlignment="1">
      <alignment horizontal="center" vertical="center" wrapText="1"/>
    </xf>
    <xf numFmtId="0" fontId="4" fillId="2" borderId="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2" fillId="0" borderId="76" xfId="0" applyNumberFormat="1" applyFont="1" applyBorder="1" applyAlignment="1">
      <alignment horizontal="center" vertical="center"/>
    </xf>
    <xf numFmtId="49" fontId="4" fillId="0" borderId="76" xfId="0" quotePrefix="1" applyNumberFormat="1" applyFont="1" applyFill="1" applyBorder="1" applyAlignment="1">
      <alignment horizontal="center" vertical="center"/>
    </xf>
    <xf numFmtId="0" fontId="4" fillId="2" borderId="47" xfId="0" applyFont="1" applyFill="1" applyBorder="1" applyAlignment="1">
      <alignment horizontal="center" vertical="center"/>
    </xf>
    <xf numFmtId="0" fontId="14" fillId="0" borderId="157" xfId="0" applyFont="1" applyFill="1" applyBorder="1" applyAlignment="1">
      <alignment horizontal="center" vertical="center" wrapText="1"/>
    </xf>
    <xf numFmtId="0" fontId="14" fillId="0" borderId="154" xfId="0" applyFont="1" applyFill="1" applyBorder="1" applyAlignment="1">
      <alignment horizontal="center" vertical="center" wrapText="1"/>
    </xf>
    <xf numFmtId="0" fontId="33" fillId="2" borderId="78" xfId="0" applyFont="1" applyFill="1" applyBorder="1" applyAlignment="1">
      <alignment horizontal="center" vertical="center" wrapText="1"/>
    </xf>
    <xf numFmtId="0" fontId="33" fillId="2" borderId="52" xfId="0" applyFont="1" applyFill="1" applyBorder="1" applyAlignment="1">
      <alignment horizontal="center" vertical="center"/>
    </xf>
    <xf numFmtId="0" fontId="33" fillId="2" borderId="53" xfId="0" applyFont="1" applyFill="1" applyBorder="1" applyAlignment="1">
      <alignment horizontal="center" vertical="center"/>
    </xf>
    <xf numFmtId="0" fontId="7" fillId="0" borderId="3" xfId="0" applyFont="1" applyBorder="1" applyAlignment="1">
      <alignment horizontal="center" wrapText="1"/>
    </xf>
    <xf numFmtId="0" fontId="7" fillId="0" borderId="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4" fillId="2" borderId="13" xfId="0" applyFont="1" applyFill="1" applyBorder="1" applyAlignment="1">
      <alignment horizontal="center" vertical="center"/>
    </xf>
    <xf numFmtId="0" fontId="33" fillId="2" borderId="21" xfId="0" applyFont="1" applyFill="1" applyBorder="1" applyAlignment="1">
      <alignment horizontal="center" vertical="center" wrapText="1"/>
    </xf>
    <xf numFmtId="0" fontId="33" fillId="2" borderId="110"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6" xfId="0" applyFont="1" applyFill="1" applyBorder="1" applyAlignment="1">
      <alignment horizontal="center" vertical="center"/>
    </xf>
    <xf numFmtId="165" fontId="4" fillId="5" borderId="31" xfId="0" applyNumberFormat="1" applyFont="1" applyFill="1" applyBorder="1" applyAlignment="1">
      <alignment horizontal="center" vertical="center"/>
    </xf>
    <xf numFmtId="0" fontId="33" fillId="5" borderId="62" xfId="0" applyFont="1" applyFill="1" applyBorder="1" applyAlignment="1">
      <alignment horizontal="center" vertical="center" wrapText="1"/>
    </xf>
    <xf numFmtId="0" fontId="33" fillId="5" borderId="78" xfId="0" applyFont="1" applyFill="1" applyBorder="1" applyAlignment="1">
      <alignment horizontal="center" vertical="center" wrapText="1"/>
    </xf>
    <xf numFmtId="0" fontId="33" fillId="2" borderId="37" xfId="0" applyFont="1" applyFill="1" applyBorder="1" applyAlignment="1">
      <alignment horizontal="center" vertical="center"/>
    </xf>
    <xf numFmtId="0" fontId="33" fillId="2" borderId="81" xfId="0" applyFont="1" applyFill="1" applyBorder="1" applyAlignment="1">
      <alignment horizontal="center" vertical="center"/>
    </xf>
    <xf numFmtId="0" fontId="33" fillId="2" borderId="70"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71" xfId="0" applyFont="1" applyFill="1" applyBorder="1" applyAlignment="1">
      <alignment horizontal="center" vertical="center"/>
    </xf>
    <xf numFmtId="0" fontId="4" fillId="0" borderId="0" xfId="0" applyFont="1" applyAlignment="1">
      <alignment horizontal="left" vertical="top" wrapText="1"/>
    </xf>
    <xf numFmtId="0" fontId="2" fillId="4" borderId="135" xfId="0" applyFont="1" applyFill="1" applyBorder="1" applyAlignment="1">
      <alignment horizontal="left" vertical="center" wrapText="1"/>
    </xf>
    <xf numFmtId="0" fontId="2" fillId="4" borderId="136" xfId="0" applyFont="1" applyFill="1" applyBorder="1" applyAlignment="1">
      <alignment horizontal="left" vertical="center" wrapText="1"/>
    </xf>
    <xf numFmtId="0" fontId="2" fillId="4" borderId="137"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3" fillId="2" borderId="47" xfId="0" applyFont="1" applyFill="1" applyBorder="1" applyAlignment="1">
      <alignment horizontal="center" vertical="center" wrapText="1"/>
    </xf>
    <xf numFmtId="0" fontId="33" fillId="2" borderId="5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5" borderId="2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3" fillId="2" borderId="48" xfId="0" applyFont="1" applyFill="1" applyBorder="1" applyAlignment="1">
      <alignment horizontal="center" vertical="center" wrapText="1"/>
    </xf>
    <xf numFmtId="0" fontId="33" fillId="2" borderId="72" xfId="0" applyFont="1" applyFill="1" applyBorder="1" applyAlignment="1">
      <alignment horizontal="center" vertical="center" wrapText="1"/>
    </xf>
    <xf numFmtId="0" fontId="7" fillId="2" borderId="19" xfId="0" applyFont="1" applyFill="1" applyBorder="1" applyAlignment="1">
      <alignment horizontal="center" vertical="center"/>
    </xf>
    <xf numFmtId="0" fontId="4" fillId="2" borderId="12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5" borderId="34" xfId="8" applyFont="1" applyFill="1" applyBorder="1" applyAlignment="1">
      <alignment horizontal="center" vertical="center" wrapText="1"/>
    </xf>
    <xf numFmtId="0" fontId="4" fillId="5" borderId="73" xfId="8" applyFont="1" applyFill="1" applyBorder="1" applyAlignment="1">
      <alignment horizontal="center" vertical="center" wrapText="1"/>
    </xf>
    <xf numFmtId="0" fontId="33" fillId="5" borderId="62" xfId="8" applyFont="1" applyFill="1" applyBorder="1" applyAlignment="1">
      <alignment horizontal="center" vertical="center" wrapText="1"/>
    </xf>
    <xf numFmtId="0" fontId="33" fillId="5" borderId="40" xfId="8" applyFont="1" applyFill="1" applyBorder="1" applyAlignment="1">
      <alignment horizontal="center" vertical="center" wrapText="1"/>
    </xf>
    <xf numFmtId="0" fontId="33" fillId="5" borderId="78" xfId="8"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7" xfId="0" applyFont="1" applyFill="1" applyBorder="1" applyAlignment="1">
      <alignment horizontal="center" vertical="center" wrapText="1"/>
    </xf>
    <xf numFmtId="164" fontId="4" fillId="5" borderId="31" xfId="0" quotePrefix="1" applyNumberFormat="1" applyFont="1" applyFill="1" applyBorder="1" applyAlignment="1">
      <alignment horizontal="center" vertical="center" wrapText="1"/>
    </xf>
    <xf numFmtId="164" fontId="4" fillId="5" borderId="17" xfId="0" quotePrefix="1" applyNumberFormat="1" applyFont="1" applyFill="1" applyBorder="1" applyAlignment="1">
      <alignment horizontal="center" vertical="center" wrapText="1"/>
    </xf>
    <xf numFmtId="164" fontId="4" fillId="5" borderId="32" xfId="0" quotePrefix="1" applyNumberFormat="1" applyFont="1" applyFill="1" applyBorder="1" applyAlignment="1">
      <alignment horizontal="center" vertical="center" wrapText="1"/>
    </xf>
    <xf numFmtId="164" fontId="4" fillId="0" borderId="75" xfId="0" quotePrefix="1" applyNumberFormat="1" applyFont="1" applyFill="1" applyBorder="1" applyAlignment="1">
      <alignment horizontal="center" vertical="center" wrapText="1"/>
    </xf>
    <xf numFmtId="164" fontId="4" fillId="0" borderId="76" xfId="0" quotePrefix="1" applyNumberFormat="1"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164" fontId="4" fillId="0" borderId="75" xfId="0" applyNumberFormat="1" applyFont="1" applyFill="1" applyBorder="1" applyAlignment="1">
      <alignment horizontal="center" vertical="center" wrapText="1"/>
    </xf>
    <xf numFmtId="164" fontId="4" fillId="5" borderId="31" xfId="8" quotePrefix="1" applyNumberFormat="1" applyFont="1" applyFill="1" applyBorder="1" applyAlignment="1">
      <alignment horizontal="center" vertical="center"/>
    </xf>
    <xf numFmtId="164" fontId="4" fillId="5" borderId="32" xfId="8" quotePrefix="1" applyNumberFormat="1" applyFont="1" applyFill="1" applyBorder="1" applyAlignment="1">
      <alignment horizontal="center" vertical="center"/>
    </xf>
    <xf numFmtId="0" fontId="4" fillId="5" borderId="64" xfId="8"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9" xfId="0" applyFont="1" applyFill="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164" fontId="4" fillId="5" borderId="17" xfId="0" applyNumberFormat="1" applyFont="1" applyFill="1" applyBorder="1" applyAlignment="1">
      <alignment horizontal="center" vertical="center" wrapText="1"/>
    </xf>
    <xf numFmtId="164" fontId="4" fillId="5" borderId="32" xfId="0" applyNumberFormat="1" applyFont="1" applyFill="1" applyBorder="1" applyAlignment="1">
      <alignment horizontal="center" vertical="center" wrapText="1"/>
    </xf>
    <xf numFmtId="0" fontId="4" fillId="5" borderId="47" xfId="8" applyFont="1" applyFill="1" applyBorder="1" applyAlignment="1">
      <alignment horizontal="center" vertical="center" wrapText="1"/>
    </xf>
    <xf numFmtId="0" fontId="4" fillId="5" borderId="48" xfId="8" applyFont="1" applyFill="1" applyBorder="1" applyAlignment="1">
      <alignment horizontal="center" vertical="center" wrapText="1"/>
    </xf>
    <xf numFmtId="0" fontId="4" fillId="5" borderId="51" xfId="8" applyFont="1" applyFill="1" applyBorder="1" applyAlignment="1">
      <alignment horizontal="center" vertical="center" wrapText="1"/>
    </xf>
    <xf numFmtId="0" fontId="4" fillId="5" borderId="0" xfId="8" applyFont="1" applyFill="1" applyBorder="1" applyAlignment="1">
      <alignment horizontal="center" vertical="center" wrapText="1"/>
    </xf>
    <xf numFmtId="0" fontId="4" fillId="5" borderId="67" xfId="8" applyFont="1" applyFill="1" applyBorder="1" applyAlignment="1">
      <alignment horizontal="center" vertical="center" wrapText="1"/>
    </xf>
    <xf numFmtId="0" fontId="7" fillId="5" borderId="23" xfId="0" applyFont="1" applyFill="1" applyBorder="1" applyAlignment="1">
      <alignment horizontal="center" vertical="top" wrapText="1"/>
    </xf>
    <xf numFmtId="0" fontId="7" fillId="5" borderId="24" xfId="0" applyFont="1" applyFill="1" applyBorder="1" applyAlignment="1">
      <alignment horizontal="center" vertical="top" wrapText="1"/>
    </xf>
    <xf numFmtId="0" fontId="33" fillId="5" borderId="14" xfId="8" applyFont="1" applyFill="1" applyBorder="1" applyAlignment="1">
      <alignment horizontal="center" vertical="center" wrapText="1"/>
    </xf>
    <xf numFmtId="0" fontId="33" fillId="5" borderId="15" xfId="8" applyFont="1" applyFill="1" applyBorder="1" applyAlignment="1">
      <alignment horizontal="center" vertical="center" wrapText="1"/>
    </xf>
    <xf numFmtId="0" fontId="33" fillId="5" borderId="16" xfId="8"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164" fontId="4" fillId="5" borderId="25" xfId="0" quotePrefix="1" applyNumberFormat="1" applyFont="1" applyFill="1" applyBorder="1" applyAlignment="1">
      <alignment horizontal="center" vertical="center" wrapText="1"/>
    </xf>
    <xf numFmtId="0" fontId="33" fillId="5" borderId="42" xfId="0" applyFont="1" applyFill="1" applyBorder="1" applyAlignment="1">
      <alignment horizontal="center" vertical="center" wrapText="1"/>
    </xf>
    <xf numFmtId="0" fontId="33" fillId="5" borderId="83"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0" fillId="0" borderId="51" xfId="0" applyBorder="1" applyAlignment="1">
      <alignment horizontal="center" vertical="center" wrapText="1"/>
    </xf>
    <xf numFmtId="164" fontId="4" fillId="5" borderId="31" xfId="0" applyNumberFormat="1" applyFont="1" applyFill="1" applyBorder="1" applyAlignment="1">
      <alignment horizontal="center" vertical="center"/>
    </xf>
    <xf numFmtId="164" fontId="4" fillId="5" borderId="17" xfId="0" applyNumberFormat="1" applyFont="1" applyFill="1" applyBorder="1" applyAlignment="1">
      <alignment horizontal="center" vertical="center"/>
    </xf>
    <xf numFmtId="164" fontId="4" fillId="5" borderId="32" xfId="0" applyNumberFormat="1" applyFont="1" applyFill="1" applyBorder="1" applyAlignment="1">
      <alignment horizontal="center" vertical="center"/>
    </xf>
    <xf numFmtId="0" fontId="33" fillId="5" borderId="151"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2" xfId="0" applyFont="1" applyFill="1" applyBorder="1" applyAlignment="1">
      <alignment horizontal="center" wrapText="1"/>
    </xf>
    <xf numFmtId="164" fontId="4" fillId="0" borderId="7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4" fillId="2" borderId="65" xfId="0" applyFont="1" applyFill="1" applyBorder="1" applyAlignment="1">
      <alignment horizontal="center" wrapText="1"/>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0" fillId="0" borderId="72" xfId="0"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164" fontId="4" fillId="5" borderId="25" xfId="0" applyNumberFormat="1" applyFont="1" applyFill="1" applyBorder="1" applyAlignment="1">
      <alignment horizontal="center" vertical="center"/>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16" fontId="4" fillId="2" borderId="11" xfId="0" quotePrefix="1" applyNumberFormat="1" applyFont="1" applyFill="1" applyBorder="1" applyAlignment="1">
      <alignment horizontal="center" wrapText="1"/>
    </xf>
    <xf numFmtId="16" fontId="4" fillId="2" borderId="12" xfId="0" quotePrefix="1" applyNumberFormat="1"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68" xfId="0" applyFont="1" applyFill="1" applyBorder="1" applyAlignment="1">
      <alignment horizontal="center" wrapText="1"/>
    </xf>
    <xf numFmtId="0" fontId="4" fillId="2" borderId="67" xfId="0" applyFont="1" applyFill="1" applyBorder="1" applyAlignment="1">
      <alignment horizontal="center" wrapText="1"/>
    </xf>
    <xf numFmtId="0" fontId="28" fillId="0" borderId="1" xfId="0" applyFont="1" applyFill="1" applyBorder="1" applyAlignment="1">
      <alignment horizontal="center" vertical="center" wrapText="1"/>
    </xf>
    <xf numFmtId="0" fontId="7" fillId="0" borderId="26" xfId="0" applyFont="1" applyBorder="1" applyAlignment="1"/>
    <xf numFmtId="0" fontId="0" fillId="0" borderId="109" xfId="0" applyBorder="1" applyAlignment="1"/>
    <xf numFmtId="0" fontId="7" fillId="0" borderId="5" xfId="0" applyFont="1" applyFill="1" applyBorder="1" applyAlignment="1">
      <alignment horizontal="center" vertical="top" wrapText="1"/>
    </xf>
    <xf numFmtId="0" fontId="0" fillId="0" borderId="6" xfId="0" applyBorder="1" applyAlignment="1">
      <alignment horizontal="center" wrapText="1"/>
    </xf>
    <xf numFmtId="165" fontId="4" fillId="5" borderId="31" xfId="7" applyNumberFormat="1" applyFont="1" applyFill="1" applyBorder="1" applyAlignment="1">
      <alignment horizontal="center" vertical="center"/>
    </xf>
    <xf numFmtId="165" fontId="4" fillId="5" borderId="17" xfId="7" applyNumberFormat="1" applyFont="1" applyFill="1" applyBorder="1" applyAlignment="1">
      <alignment horizontal="center" vertical="center"/>
    </xf>
    <xf numFmtId="165" fontId="4" fillId="5" borderId="25" xfId="7" applyNumberFormat="1" applyFont="1" applyFill="1" applyBorder="1" applyAlignment="1">
      <alignment horizontal="center" vertical="center"/>
    </xf>
    <xf numFmtId="0" fontId="4" fillId="2" borderId="51" xfId="0" applyFont="1" applyFill="1" applyBorder="1" applyAlignment="1">
      <alignment horizontal="center" vertical="center" wrapText="1"/>
    </xf>
    <xf numFmtId="0" fontId="33" fillId="2" borderId="61"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52" xfId="0" applyFont="1" applyFill="1" applyBorder="1" applyAlignment="1">
      <alignment horizontal="center" vertical="center" wrapText="1"/>
    </xf>
    <xf numFmtId="0" fontId="33" fillId="2" borderId="55" xfId="0" applyFont="1" applyFill="1" applyBorder="1" applyAlignment="1">
      <alignment horizontal="center" vertical="center" wrapText="1"/>
    </xf>
    <xf numFmtId="0" fontId="4" fillId="2" borderId="12" xfId="7" applyFont="1" applyFill="1" applyBorder="1" applyAlignment="1">
      <alignment horizontal="center" vertical="center"/>
    </xf>
    <xf numFmtId="0" fontId="4" fillId="2" borderId="68" xfId="7" applyFont="1" applyFill="1" applyBorder="1" applyAlignment="1">
      <alignment horizontal="center" vertical="center"/>
    </xf>
    <xf numFmtId="0" fontId="4" fillId="2" borderId="155" xfId="0" applyFont="1" applyFill="1" applyBorder="1" applyAlignment="1">
      <alignment horizontal="center" vertical="center" wrapText="1"/>
    </xf>
    <xf numFmtId="0" fontId="33" fillId="2" borderId="5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0" borderId="0" xfId="7" applyFont="1" applyAlignment="1">
      <alignment horizontal="left" vertical="center" wrapText="1"/>
    </xf>
    <xf numFmtId="0" fontId="5" fillId="0" borderId="1" xfId="0" applyFont="1" applyFill="1" applyBorder="1" applyAlignment="1">
      <alignment horizontal="center" vertical="center"/>
    </xf>
    <xf numFmtId="0" fontId="5" fillId="0" borderId="66" xfId="0" applyFont="1" applyFill="1" applyBorder="1" applyAlignment="1">
      <alignment horizontal="center" vertical="center"/>
    </xf>
    <xf numFmtId="0" fontId="7" fillId="5" borderId="8"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67" xfId="0" applyFont="1" applyFill="1" applyBorder="1" applyAlignment="1">
      <alignment horizontal="center" vertical="center"/>
    </xf>
    <xf numFmtId="49" fontId="7" fillId="0" borderId="75" xfId="0" applyNumberFormat="1" applyFont="1" applyBorder="1" applyAlignment="1">
      <alignment horizontal="center" vertical="center" wrapText="1"/>
    </xf>
    <xf numFmtId="12" fontId="4" fillId="0" borderId="75" xfId="0" quotePrefix="1" applyNumberFormat="1" applyFont="1" applyFill="1" applyBorder="1" applyAlignment="1">
      <alignment horizontal="center" vertical="center" wrapText="1"/>
    </xf>
    <xf numFmtId="16" fontId="4" fillId="0" borderId="75" xfId="0" quotePrefix="1" applyNumberFormat="1" applyFont="1" applyBorder="1" applyAlignment="1">
      <alignment horizontal="center" vertical="center"/>
    </xf>
    <xf numFmtId="16" fontId="4" fillId="0" borderId="76" xfId="0" quotePrefix="1" applyNumberFormat="1" applyFont="1" applyBorder="1" applyAlignment="1">
      <alignment horizontal="center" vertical="center"/>
    </xf>
    <xf numFmtId="0" fontId="7" fillId="0" borderId="26" xfId="0" applyFont="1" applyBorder="1" applyAlignment="1">
      <alignment horizontal="center" vertical="center" wrapText="1"/>
    </xf>
    <xf numFmtId="0" fontId="0" fillId="0" borderId="109" xfId="0" applyBorder="1" applyAlignment="1">
      <alignment horizontal="center" wrapText="1"/>
    </xf>
    <xf numFmtId="0" fontId="3" fillId="0" borderId="80" xfId="0" applyFont="1" applyFill="1" applyBorder="1" applyAlignment="1">
      <alignment horizontal="center"/>
    </xf>
    <xf numFmtId="0" fontId="3" fillId="0" borderId="66" xfId="0" applyFont="1" applyFill="1" applyBorder="1" applyAlignment="1">
      <alignment horizontal="center"/>
    </xf>
    <xf numFmtId="0" fontId="33" fillId="2" borderId="9"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66" xfId="0" applyFont="1" applyFill="1" applyBorder="1" applyAlignment="1">
      <alignment horizontal="center" vertical="center" wrapText="1"/>
    </xf>
    <xf numFmtId="0" fontId="4" fillId="0" borderId="75" xfId="0" quotePrefix="1" applyNumberFormat="1" applyFont="1" applyFill="1" applyBorder="1" applyAlignment="1">
      <alignment horizontal="center" vertical="center" wrapText="1"/>
    </xf>
    <xf numFmtId="0" fontId="4" fillId="0" borderId="76" xfId="0" quotePrefix="1" applyNumberFormat="1"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73" xfId="0" applyFont="1" applyFill="1" applyBorder="1" applyAlignment="1">
      <alignment horizontal="center" vertical="center" wrapText="1"/>
    </xf>
    <xf numFmtId="0" fontId="33" fillId="2" borderId="53" xfId="0" applyFont="1" applyFill="1" applyBorder="1" applyAlignment="1">
      <alignment horizontal="center" vertical="center" wrapText="1"/>
    </xf>
    <xf numFmtId="0" fontId="33" fillId="2" borderId="70" xfId="0" applyFont="1" applyFill="1" applyBorder="1" applyAlignment="1">
      <alignment horizontal="center" vertical="center" wrapText="1"/>
    </xf>
    <xf numFmtId="0" fontId="7" fillId="0" borderId="80" xfId="0" applyFont="1" applyBorder="1" applyAlignment="1">
      <alignment horizontal="center" wrapText="1"/>
    </xf>
    <xf numFmtId="0" fontId="7" fillId="5" borderId="2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6" xfId="0" applyFont="1" applyFill="1" applyBorder="1" applyAlignment="1">
      <alignment horizontal="center" vertical="center" wrapText="1"/>
    </xf>
    <xf numFmtId="49" fontId="7" fillId="0" borderId="114" xfId="0" applyNumberFormat="1" applyFont="1" applyBorder="1" applyAlignment="1">
      <alignment horizontal="center" vertical="center" wrapText="1"/>
    </xf>
    <xf numFmtId="49" fontId="7" fillId="0" borderId="111" xfId="0" applyNumberFormat="1" applyFont="1" applyBorder="1" applyAlignment="1">
      <alignment horizontal="center" vertical="center" wrapText="1"/>
    </xf>
    <xf numFmtId="49" fontId="7" fillId="0" borderId="114" xfId="0" applyNumberFormat="1" applyFont="1" applyFill="1" applyBorder="1" applyAlignment="1">
      <alignment horizontal="center" vertical="center" wrapText="1"/>
    </xf>
    <xf numFmtId="49" fontId="7" fillId="0" borderId="111" xfId="0" applyNumberFormat="1" applyFont="1" applyFill="1" applyBorder="1" applyAlignment="1">
      <alignment horizontal="center" vertical="center" wrapText="1"/>
    </xf>
    <xf numFmtId="164" fontId="2" fillId="2" borderId="31" xfId="0" applyNumberFormat="1" applyFont="1" applyFill="1" applyBorder="1" applyAlignment="1">
      <alignment horizontal="center" vertical="center"/>
    </xf>
    <xf numFmtId="164" fontId="2" fillId="2" borderId="17" xfId="0" applyNumberFormat="1" applyFont="1" applyFill="1" applyBorder="1" applyAlignment="1">
      <alignment horizontal="center" vertical="center"/>
    </xf>
    <xf numFmtId="164" fontId="2" fillId="2" borderId="25" xfId="0" applyNumberFormat="1" applyFont="1" applyFill="1" applyBorder="1" applyAlignment="1">
      <alignment horizontal="center" vertical="center"/>
    </xf>
    <xf numFmtId="0" fontId="33" fillId="2" borderId="40" xfId="0" applyFont="1" applyFill="1" applyBorder="1" applyAlignment="1">
      <alignment horizontal="center" wrapText="1"/>
    </xf>
    <xf numFmtId="0" fontId="2" fillId="2" borderId="37" xfId="0" applyFont="1" applyFill="1" applyBorder="1" applyAlignment="1">
      <alignment horizontal="center" vertical="center" wrapText="1"/>
    </xf>
    <xf numFmtId="0" fontId="2" fillId="0" borderId="75" xfId="0" quotePrefix="1" applyNumberFormat="1" applyFont="1" applyBorder="1" applyAlignment="1">
      <alignment horizontal="center" vertical="center" wrapText="1"/>
    </xf>
    <xf numFmtId="0" fontId="2" fillId="0" borderId="111" xfId="0" quotePrefix="1" applyNumberFormat="1" applyFont="1" applyBorder="1" applyAlignment="1">
      <alignment horizontal="center" vertical="center" wrapText="1"/>
    </xf>
    <xf numFmtId="0" fontId="10"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6" xfId="0" applyFont="1" applyFill="1" applyBorder="1" applyAlignment="1">
      <alignment horizontal="center" vertical="center"/>
    </xf>
    <xf numFmtId="164" fontId="2" fillId="2" borderId="32" xfId="0" applyNumberFormat="1"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37" xfId="0" applyFont="1" applyFill="1" applyBorder="1" applyAlignment="1">
      <alignment horizontal="center" wrapText="1"/>
    </xf>
    <xf numFmtId="0" fontId="7" fillId="0" borderId="108" xfId="0" applyFont="1" applyBorder="1" applyAlignment="1">
      <alignment horizontal="center" wrapText="1"/>
    </xf>
    <xf numFmtId="49" fontId="7" fillId="0" borderId="75" xfId="0" applyNumberFormat="1" applyFont="1" applyFill="1" applyBorder="1" applyAlignment="1">
      <alignment horizontal="center" vertical="center" wrapText="1"/>
    </xf>
    <xf numFmtId="0" fontId="2" fillId="0" borderId="75" xfId="0" applyFont="1" applyBorder="1" applyAlignment="1">
      <alignment horizontal="center" vertical="center"/>
    </xf>
    <xf numFmtId="0" fontId="2" fillId="0" borderId="111" xfId="0" applyFont="1" applyBorder="1" applyAlignment="1">
      <alignment horizontal="center" vertical="center"/>
    </xf>
    <xf numFmtId="0" fontId="2" fillId="0" borderId="76" xfId="0" quotePrefix="1" applyNumberFormat="1" applyFont="1" applyBorder="1" applyAlignment="1">
      <alignment horizontal="center" vertical="center" wrapText="1"/>
    </xf>
    <xf numFmtId="0" fontId="2" fillId="5" borderId="48"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33" fillId="5" borderId="14" xfId="0" applyFont="1" applyFill="1" applyBorder="1" applyAlignment="1">
      <alignment horizontal="center" vertical="center"/>
    </xf>
    <xf numFmtId="0" fontId="33" fillId="5" borderId="15" xfId="0" applyFont="1" applyFill="1" applyBorder="1" applyAlignment="1">
      <alignment horizontal="center" vertical="center"/>
    </xf>
    <xf numFmtId="0" fontId="2" fillId="2" borderId="34" xfId="0" applyFont="1" applyFill="1" applyBorder="1" applyAlignment="1">
      <alignment horizontal="center" vertical="center" wrapText="1"/>
    </xf>
    <xf numFmtId="0" fontId="33" fillId="5" borderId="71" xfId="0" applyFont="1" applyFill="1" applyBorder="1" applyAlignment="1">
      <alignment horizontal="center" vertical="center"/>
    </xf>
    <xf numFmtId="0" fontId="2" fillId="5" borderId="72" xfId="0" applyFont="1" applyFill="1" applyBorder="1" applyAlignment="1">
      <alignment horizontal="center" vertical="center" wrapText="1"/>
    </xf>
    <xf numFmtId="164" fontId="2" fillId="5" borderId="11" xfId="0" quotePrefix="1" applyNumberFormat="1" applyFont="1" applyFill="1" applyBorder="1" applyAlignment="1">
      <alignment horizontal="center" vertical="center" wrapText="1"/>
    </xf>
    <xf numFmtId="164" fontId="2" fillId="5" borderId="7" xfId="0" quotePrefix="1" applyNumberFormat="1" applyFont="1" applyFill="1" applyBorder="1" applyAlignment="1">
      <alignment horizontal="center" vertical="center" wrapText="1"/>
    </xf>
    <xf numFmtId="164" fontId="2" fillId="5" borderId="14" xfId="0" quotePrefix="1" applyNumberFormat="1"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68"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3" fillId="5" borderId="59"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4" fillId="2" borderId="34" xfId="7" applyFont="1" applyFill="1" applyBorder="1" applyAlignment="1">
      <alignment horizontal="center" vertical="center" wrapText="1"/>
    </xf>
    <xf numFmtId="0" fontId="4" fillId="2" borderId="73" xfId="7" applyFont="1" applyFill="1" applyBorder="1" applyAlignment="1">
      <alignment horizontal="center" vertical="center" wrapText="1"/>
    </xf>
    <xf numFmtId="0" fontId="33" fillId="2" borderId="71" xfId="0" applyFont="1" applyFill="1" applyBorder="1" applyAlignment="1">
      <alignment horizontal="center" vertical="center" wrapText="1"/>
    </xf>
    <xf numFmtId="164" fontId="2" fillId="2" borderId="31" xfId="0" quotePrefix="1" applyNumberFormat="1" applyFont="1" applyFill="1" applyBorder="1" applyAlignment="1">
      <alignment horizontal="center" vertical="center" wrapText="1"/>
    </xf>
    <xf numFmtId="164" fontId="2" fillId="2" borderId="32" xfId="0" quotePrefix="1" applyNumberFormat="1"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73" xfId="0" applyFont="1" applyFill="1" applyBorder="1" applyAlignment="1">
      <alignment horizontal="center" vertical="center" wrapText="1"/>
    </xf>
    <xf numFmtId="164" fontId="2" fillId="5" borderId="31" xfId="0" quotePrefix="1" applyNumberFormat="1" applyFont="1" applyFill="1" applyBorder="1" applyAlignment="1">
      <alignment horizontal="center" vertical="center" wrapText="1"/>
    </xf>
    <xf numFmtId="164" fontId="2" fillId="5" borderId="32" xfId="0" quotePrefix="1" applyNumberFormat="1" applyFont="1" applyFill="1" applyBorder="1" applyAlignment="1">
      <alignment horizontal="center" vertical="center" wrapText="1"/>
    </xf>
    <xf numFmtId="0" fontId="2" fillId="0" borderId="75" xfId="0" quotePrefix="1" applyFont="1" applyBorder="1" applyAlignment="1">
      <alignment horizontal="center" vertical="center" wrapText="1"/>
    </xf>
    <xf numFmtId="0" fontId="2" fillId="2" borderId="34" xfId="0" applyFont="1" applyFill="1" applyBorder="1" applyAlignment="1">
      <alignment horizontal="center" vertical="center"/>
    </xf>
    <xf numFmtId="0" fontId="2" fillId="2" borderId="73" xfId="0" applyFont="1" applyFill="1" applyBorder="1" applyAlignment="1">
      <alignment horizontal="center" vertical="center"/>
    </xf>
    <xf numFmtId="0" fontId="2" fillId="0" borderId="116" xfId="0" quotePrefix="1" applyNumberFormat="1" applyFont="1" applyBorder="1" applyAlignment="1">
      <alignment horizontal="center" vertical="center" wrapText="1"/>
    </xf>
    <xf numFmtId="0" fontId="33" fillId="5" borderId="15" xfId="0" applyFont="1" applyFill="1" applyBorder="1" applyAlignment="1">
      <alignment horizontal="center" wrapText="1"/>
    </xf>
    <xf numFmtId="0" fontId="33" fillId="5" borderId="71" xfId="0" applyFont="1" applyFill="1" applyBorder="1" applyAlignment="1">
      <alignment horizontal="center" wrapText="1"/>
    </xf>
    <xf numFmtId="17" fontId="2" fillId="0" borderId="116" xfId="0" quotePrefix="1" applyNumberFormat="1" applyFont="1" applyBorder="1" applyAlignment="1">
      <alignment horizontal="center" vertical="center"/>
    </xf>
    <xf numFmtId="0" fontId="2" fillId="0" borderId="116"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72" xfId="0" applyFont="1" applyFill="1" applyBorder="1" applyAlignment="1">
      <alignment horizontal="center" vertical="center" wrapText="1"/>
    </xf>
    <xf numFmtId="164" fontId="2" fillId="5" borderId="17" xfId="0" quotePrefix="1"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49" fontId="7" fillId="0" borderId="80" xfId="0" applyNumberFormat="1" applyFont="1" applyBorder="1" applyAlignment="1">
      <alignment horizontal="center" vertical="center" wrapText="1"/>
    </xf>
    <xf numFmtId="49" fontId="7" fillId="0" borderId="80" xfId="0" applyNumberFormat="1" applyFont="1" applyFill="1" applyBorder="1" applyAlignment="1">
      <alignment horizontal="center" vertical="center" wrapText="1"/>
    </xf>
    <xf numFmtId="0" fontId="33" fillId="5" borderId="14" xfId="0" applyFont="1" applyFill="1" applyBorder="1" applyAlignment="1">
      <alignment horizont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5" borderId="40" xfId="0" applyFont="1" applyFill="1" applyBorder="1" applyAlignment="1">
      <alignment horizontal="center" vertical="center" wrapText="1"/>
    </xf>
    <xf numFmtId="0" fontId="2" fillId="0" borderId="116" xfId="0" quotePrefix="1" applyFont="1" applyBorder="1" applyAlignment="1">
      <alignment horizontal="center" vertical="center" wrapText="1"/>
    </xf>
    <xf numFmtId="0" fontId="2" fillId="0" borderId="117" xfId="0" quotePrefix="1" applyFont="1" applyBorder="1" applyAlignment="1">
      <alignment horizontal="center" vertical="center" wrapText="1"/>
    </xf>
    <xf numFmtId="0" fontId="33" fillId="2" borderId="37" xfId="0" applyFont="1" applyFill="1" applyBorder="1" applyAlignment="1">
      <alignment horizontal="center" vertical="center" wrapText="1"/>
    </xf>
    <xf numFmtId="0" fontId="33" fillId="2" borderId="105" xfId="0" applyFont="1" applyFill="1" applyBorder="1" applyAlignment="1">
      <alignment horizontal="center" vertical="center" wrapText="1"/>
    </xf>
    <xf numFmtId="0" fontId="33" fillId="2" borderId="104" xfId="0" applyFont="1" applyFill="1" applyBorder="1" applyAlignment="1">
      <alignment horizontal="center" vertical="center" wrapText="1"/>
    </xf>
    <xf numFmtId="0" fontId="10" fillId="0" borderId="26" xfId="0" applyFont="1" applyFill="1" applyBorder="1" applyAlignment="1">
      <alignment horizontal="center" vertical="center"/>
    </xf>
    <xf numFmtId="0" fontId="0" fillId="0" borderId="3" xfId="0" applyBorder="1" applyAlignment="1">
      <alignment horizontal="center" vertical="center"/>
    </xf>
    <xf numFmtId="0" fontId="0" fillId="0" borderId="109" xfId="0" applyBorder="1" applyAlignment="1">
      <alignment horizontal="center" vertical="center"/>
    </xf>
    <xf numFmtId="0" fontId="12" fillId="0" borderId="26" xfId="0" applyFont="1" applyBorder="1" applyAlignment="1">
      <alignment horizontal="center" vertical="center" wrapText="1" shrinkToFit="1"/>
    </xf>
    <xf numFmtId="0" fontId="12" fillId="0" borderId="109" xfId="0" applyFont="1" applyBorder="1" applyAlignment="1">
      <alignment horizontal="center" vertical="center" wrapText="1" shrinkToFit="1"/>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51" xfId="0" applyFont="1" applyFill="1" applyBorder="1" applyAlignment="1">
      <alignment horizontal="center" vertical="center" wrapText="1"/>
    </xf>
    <xf numFmtId="0" fontId="12" fillId="0" borderId="0" xfId="0" applyFont="1" applyBorder="1" applyAlignment="1">
      <alignment horizontal="center" vertical="center" wrapText="1" shrinkToFit="1"/>
    </xf>
    <xf numFmtId="0" fontId="2" fillId="0" borderId="75" xfId="0" quotePrefix="1"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68" xfId="0" applyFont="1" applyFill="1" applyBorder="1" applyAlignment="1">
      <alignment horizontal="center" vertical="center"/>
    </xf>
    <xf numFmtId="0" fontId="33" fillId="2" borderId="41" xfId="0" applyFont="1" applyFill="1" applyBorder="1" applyAlignment="1">
      <alignment horizontal="center" vertical="center" wrapText="1"/>
    </xf>
    <xf numFmtId="49" fontId="4" fillId="0" borderId="75" xfId="0" quotePrefix="1" applyNumberFormat="1" applyFont="1" applyFill="1" applyBorder="1" applyAlignment="1">
      <alignment horizontal="center" vertical="center" wrapText="1"/>
    </xf>
    <xf numFmtId="49" fontId="4" fillId="0" borderId="76" xfId="0" quotePrefix="1" applyNumberFormat="1" applyFont="1" applyFill="1" applyBorder="1" applyAlignment="1">
      <alignment horizontal="center" vertical="center" wrapText="1"/>
    </xf>
    <xf numFmtId="0" fontId="4" fillId="5" borderId="11" xfId="8" applyFont="1" applyFill="1" applyBorder="1" applyAlignment="1">
      <alignment horizontal="center" vertical="center" wrapText="1"/>
    </xf>
    <xf numFmtId="0" fontId="4" fillId="5" borderId="12" xfId="8" applyFont="1" applyFill="1" applyBorder="1" applyAlignment="1">
      <alignment horizontal="center" vertical="center" wrapText="1"/>
    </xf>
    <xf numFmtId="0" fontId="4" fillId="5" borderId="13" xfId="8" applyFont="1" applyFill="1" applyBorder="1" applyAlignment="1">
      <alignment horizontal="center" vertical="center" wrapText="1"/>
    </xf>
    <xf numFmtId="0" fontId="4" fillId="5" borderId="34" xfId="8" applyFont="1" applyFill="1" applyBorder="1" applyAlignment="1">
      <alignment horizontal="center" vertical="center"/>
    </xf>
    <xf numFmtId="0" fontId="4" fillId="5" borderId="35" xfId="8" applyFont="1" applyFill="1" applyBorder="1" applyAlignment="1">
      <alignment horizontal="center" vertical="center"/>
    </xf>
    <xf numFmtId="0" fontId="33" fillId="5" borderId="42" xfId="8" applyFont="1" applyFill="1" applyBorder="1" applyAlignment="1">
      <alignment horizontal="center" vertical="center"/>
    </xf>
    <xf numFmtId="0" fontId="33" fillId="5" borderId="43" xfId="8" applyFont="1" applyFill="1" applyBorder="1" applyAlignment="1">
      <alignment horizontal="center" vertical="center"/>
    </xf>
    <xf numFmtId="0" fontId="33" fillId="5" borderId="59" xfId="8" applyFont="1" applyFill="1" applyBorder="1" applyAlignment="1">
      <alignment horizontal="center" vertical="center"/>
    </xf>
    <xf numFmtId="164" fontId="2" fillId="0" borderId="75" xfId="0" quotePrefix="1" applyNumberFormat="1" applyFont="1" applyFill="1" applyBorder="1" applyAlignment="1">
      <alignment horizontal="center" vertical="center" wrapText="1"/>
    </xf>
    <xf numFmtId="164" fontId="2" fillId="5" borderId="25" xfId="0" quotePrefix="1" applyNumberFormat="1" applyFont="1" applyFill="1" applyBorder="1" applyAlignment="1">
      <alignment horizontal="center" vertical="center" wrapText="1"/>
    </xf>
    <xf numFmtId="0" fontId="0" fillId="0" borderId="48" xfId="0" applyBorder="1" applyAlignment="1">
      <alignment horizontal="center" vertical="center" wrapText="1"/>
    </xf>
    <xf numFmtId="0" fontId="4" fillId="5" borderId="64" xfId="8" applyFont="1" applyFill="1" applyBorder="1" applyAlignment="1">
      <alignment horizontal="center" vertical="center"/>
    </xf>
    <xf numFmtId="0" fontId="4" fillId="0" borderId="75" xfId="0" quotePrefix="1" applyFont="1" applyFill="1" applyBorder="1" applyAlignment="1">
      <alignment horizontal="center" vertical="center" wrapText="1"/>
    </xf>
    <xf numFmtId="0" fontId="33" fillId="5" borderId="37" xfId="0" applyFont="1" applyFill="1" applyBorder="1" applyAlignment="1">
      <alignment horizontal="center" vertical="center" wrapText="1"/>
    </xf>
    <xf numFmtId="0" fontId="33" fillId="5" borderId="81" xfId="0" applyFont="1" applyFill="1" applyBorder="1" applyAlignment="1">
      <alignment horizontal="center" vertical="center" wrapText="1"/>
    </xf>
    <xf numFmtId="0" fontId="33" fillId="5" borderId="53" xfId="0" applyFont="1" applyFill="1" applyBorder="1" applyAlignment="1">
      <alignment horizontal="center" vertical="center" wrapText="1"/>
    </xf>
    <xf numFmtId="0" fontId="33" fillId="5" borderId="70" xfId="0" applyFont="1" applyFill="1" applyBorder="1" applyAlignment="1">
      <alignment horizontal="center" vertical="center" wrapText="1"/>
    </xf>
    <xf numFmtId="0" fontId="33" fillId="5" borderId="61" xfId="8" applyFont="1" applyFill="1" applyBorder="1" applyAlignment="1">
      <alignment horizontal="center" vertical="center"/>
    </xf>
    <xf numFmtId="0" fontId="33" fillId="5" borderId="37" xfId="8" applyFont="1" applyFill="1" applyBorder="1" applyAlignment="1">
      <alignment horizontal="center" vertical="center"/>
    </xf>
    <xf numFmtId="0" fontId="33" fillId="5" borderId="62" xfId="8" applyFont="1" applyFill="1" applyBorder="1" applyAlignment="1">
      <alignment horizontal="center" vertical="center"/>
    </xf>
    <xf numFmtId="0" fontId="33" fillId="5" borderId="40" xfId="8" applyFont="1" applyFill="1" applyBorder="1" applyAlignment="1">
      <alignment horizontal="center" vertical="center"/>
    </xf>
    <xf numFmtId="0" fontId="4" fillId="5" borderId="73" xfId="8" applyFont="1" applyFill="1" applyBorder="1" applyAlignment="1">
      <alignment horizontal="center" vertical="center"/>
    </xf>
    <xf numFmtId="0" fontId="33" fillId="5" borderId="81" xfId="8" applyFont="1" applyFill="1" applyBorder="1" applyAlignment="1">
      <alignment horizontal="center" vertical="center"/>
    </xf>
    <xf numFmtId="0" fontId="33" fillId="5" borderId="78" xfId="8" applyFont="1" applyFill="1" applyBorder="1" applyAlignment="1">
      <alignment horizontal="center" vertical="center"/>
    </xf>
    <xf numFmtId="0" fontId="2" fillId="2" borderId="64" xfId="0" applyFont="1" applyFill="1" applyBorder="1" applyAlignment="1">
      <alignment horizontal="center" vertical="center"/>
    </xf>
    <xf numFmtId="0" fontId="33" fillId="2" borderId="59" xfId="0" applyFont="1" applyFill="1" applyBorder="1" applyAlignment="1">
      <alignment horizontal="center" vertical="center" wrapText="1"/>
    </xf>
    <xf numFmtId="0" fontId="33" fillId="2" borderId="83" xfId="0" applyFont="1" applyFill="1" applyBorder="1" applyAlignment="1">
      <alignment horizontal="center" vertical="center" wrapText="1"/>
    </xf>
    <xf numFmtId="0" fontId="33" fillId="2" borderId="81" xfId="0" applyFont="1" applyFill="1" applyBorder="1" applyAlignment="1">
      <alignment horizontal="center" vertical="center" wrapText="1"/>
    </xf>
    <xf numFmtId="16" fontId="4" fillId="0" borderId="75" xfId="0" quotePrefix="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0" fillId="0" borderId="37" xfId="0" applyBorder="1" applyAlignment="1">
      <alignment horizontal="center" vertical="center"/>
    </xf>
    <xf numFmtId="0" fontId="0" fillId="0" borderId="40" xfId="0" applyBorder="1" applyAlignment="1">
      <alignment horizontal="center" vertical="center"/>
    </xf>
    <xf numFmtId="0" fontId="12" fillId="2" borderId="1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66" xfId="0" applyFont="1" applyFill="1" applyBorder="1" applyAlignment="1">
      <alignment horizontal="center" vertical="center"/>
    </xf>
    <xf numFmtId="0" fontId="0" fillId="0" borderId="76" xfId="0" applyBorder="1" applyAlignment="1">
      <alignment horizontal="center" vertical="center" wrapText="1"/>
    </xf>
    <xf numFmtId="0" fontId="4" fillId="0" borderId="75" xfId="0" quotePrefix="1" applyFont="1" applyFill="1" applyBorder="1" applyAlignment="1">
      <alignment horizontal="center" vertical="center"/>
    </xf>
    <xf numFmtId="165" fontId="2" fillId="5" borderId="31" xfId="0" quotePrefix="1" applyNumberFormat="1" applyFont="1" applyFill="1" applyBorder="1" applyAlignment="1">
      <alignment horizontal="center" vertical="center"/>
    </xf>
    <xf numFmtId="165" fontId="2" fillId="5" borderId="17" xfId="0" quotePrefix="1" applyNumberFormat="1" applyFont="1" applyFill="1" applyBorder="1" applyAlignment="1">
      <alignment horizontal="center" vertical="center"/>
    </xf>
    <xf numFmtId="165" fontId="2" fillId="5" borderId="32" xfId="0" quotePrefix="1" applyNumberFormat="1" applyFont="1" applyFill="1" applyBorder="1" applyAlignment="1">
      <alignment horizontal="center" vertical="center"/>
    </xf>
    <xf numFmtId="0" fontId="28" fillId="0" borderId="3" xfId="0" applyFont="1" applyFill="1" applyBorder="1" applyAlignment="1">
      <alignment horizontal="center" vertical="center" wrapText="1"/>
    </xf>
    <xf numFmtId="0" fontId="0" fillId="0" borderId="42" xfId="0" applyBorder="1" applyAlignment="1">
      <alignment horizontal="center" vertical="center"/>
    </xf>
    <xf numFmtId="0" fontId="7" fillId="0" borderId="0" xfId="0" applyFont="1" applyBorder="1" applyAlignment="1">
      <alignment horizontal="center" wrapText="1"/>
    </xf>
    <xf numFmtId="0" fontId="2" fillId="5" borderId="34" xfId="0" applyFont="1" applyFill="1" applyBorder="1" applyAlignment="1">
      <alignment horizontal="center" vertical="center" wrapText="1"/>
    </xf>
    <xf numFmtId="0" fontId="33" fillId="5" borderId="40"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62" xfId="0" applyFont="1" applyFill="1" applyBorder="1" applyAlignment="1">
      <alignment horizontal="center"/>
    </xf>
    <xf numFmtId="0" fontId="33" fillId="2" borderId="40" xfId="0" applyFont="1" applyFill="1" applyBorder="1" applyAlignment="1">
      <alignment horizontal="center"/>
    </xf>
    <xf numFmtId="0" fontId="33" fillId="2" borderId="78" xfId="0" applyFont="1" applyFill="1" applyBorder="1" applyAlignment="1">
      <alignment horizontal="center"/>
    </xf>
    <xf numFmtId="0" fontId="4" fillId="2" borderId="72" xfId="0" applyFont="1" applyFill="1" applyBorder="1" applyAlignment="1">
      <alignment horizontal="center" vertical="center"/>
    </xf>
    <xf numFmtId="0" fontId="4" fillId="2" borderId="18" xfId="0" applyFont="1" applyFill="1" applyBorder="1" applyAlignment="1">
      <alignment horizontal="center" vertical="center"/>
    </xf>
    <xf numFmtId="0" fontId="33" fillId="2" borderId="22" xfId="0" applyFont="1" applyFill="1" applyBorder="1" applyAlignment="1">
      <alignment horizontal="center" vertical="center"/>
    </xf>
    <xf numFmtId="0" fontId="33" fillId="2" borderId="77" xfId="0" applyFont="1" applyFill="1" applyBorder="1" applyAlignment="1">
      <alignment horizontal="center" vertical="center"/>
    </xf>
    <xf numFmtId="0" fontId="33"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93" xfId="0" applyFont="1" applyFill="1" applyBorder="1" applyAlignment="1">
      <alignment horizontal="center" vertical="center"/>
    </xf>
    <xf numFmtId="0" fontId="33" fillId="2" borderId="67" xfId="0" applyFont="1" applyFill="1" applyBorder="1" applyAlignment="1">
      <alignment horizontal="center" vertical="center"/>
    </xf>
    <xf numFmtId="0" fontId="2" fillId="2" borderId="22" xfId="0" applyFont="1" applyFill="1" applyBorder="1" applyAlignment="1">
      <alignment horizontal="center" vertical="center"/>
    </xf>
    <xf numFmtId="0" fontId="33" fillId="2" borderId="61" xfId="0" applyFont="1" applyFill="1" applyBorder="1" applyAlignment="1">
      <alignment horizontal="center" vertical="center"/>
    </xf>
    <xf numFmtId="0" fontId="33" fillId="2" borderId="9" xfId="0" applyFont="1" applyFill="1" applyBorder="1" applyAlignment="1">
      <alignment horizontal="center" vertical="center"/>
    </xf>
    <xf numFmtId="0" fontId="33" fillId="2" borderId="66"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0" borderId="75" xfId="0" quotePrefix="1" applyFont="1" applyBorder="1" applyAlignment="1">
      <alignment horizontal="center" vertical="center"/>
    </xf>
    <xf numFmtId="164" fontId="2" fillId="5" borderId="31" xfId="0" applyNumberFormat="1" applyFont="1" applyFill="1" applyBorder="1" applyAlignment="1">
      <alignment horizontal="center" vertical="center"/>
    </xf>
    <xf numFmtId="164" fontId="2" fillId="5" borderId="32" xfId="0" applyNumberFormat="1" applyFont="1" applyFill="1" applyBorder="1" applyAlignment="1">
      <alignment horizontal="center" vertical="center"/>
    </xf>
    <xf numFmtId="0" fontId="4" fillId="2" borderId="35" xfId="0" applyFont="1" applyFill="1" applyBorder="1" applyAlignment="1">
      <alignment horizontal="center" vertical="center" wrapText="1"/>
    </xf>
    <xf numFmtId="0" fontId="2" fillId="0" borderId="76" xfId="0" quotePrefix="1" applyFont="1" applyBorder="1" applyAlignment="1">
      <alignment horizontal="center" vertical="center"/>
    </xf>
    <xf numFmtId="164" fontId="2" fillId="5" borderId="17"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0" fontId="2" fillId="0" borderId="75" xfId="0" quotePrefix="1" applyFont="1" applyFill="1" applyBorder="1" applyAlignment="1">
      <alignment horizontal="center" vertical="center"/>
    </xf>
    <xf numFmtId="0" fontId="2" fillId="2" borderId="3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09" xfId="0" applyFont="1" applyFill="1" applyBorder="1" applyAlignment="1">
      <alignment horizontal="center" vertical="center" wrapText="1"/>
    </xf>
    <xf numFmtId="49" fontId="7" fillId="0" borderId="76" xfId="0" applyNumberFormat="1" applyFont="1" applyBorder="1" applyAlignment="1">
      <alignment horizontal="center" vertical="center" wrapText="1"/>
    </xf>
    <xf numFmtId="49" fontId="7" fillId="0" borderId="76" xfId="0" applyNumberFormat="1" applyFont="1" applyFill="1" applyBorder="1" applyAlignment="1">
      <alignment horizontal="center" vertical="center" wrapText="1"/>
    </xf>
    <xf numFmtId="0" fontId="2" fillId="2" borderId="34" xfId="0" applyFont="1" applyFill="1" applyBorder="1" applyAlignment="1">
      <alignment horizontal="left" vertical="center" wrapText="1"/>
    </xf>
    <xf numFmtId="164" fontId="4" fillId="5" borderId="31" xfId="0" quotePrefix="1" applyNumberFormat="1" applyFont="1" applyFill="1" applyBorder="1" applyAlignment="1">
      <alignment horizontal="center" vertical="center"/>
    </xf>
    <xf numFmtId="164" fontId="4" fillId="5" borderId="32" xfId="0" quotePrefix="1" applyNumberFormat="1" applyFont="1" applyFill="1" applyBorder="1" applyAlignment="1">
      <alignment horizontal="center" vertical="center"/>
    </xf>
    <xf numFmtId="16" fontId="4" fillId="0" borderId="75" xfId="0" applyNumberFormat="1" applyFont="1" applyBorder="1" applyAlignment="1">
      <alignment horizontal="center" vertical="center"/>
    </xf>
    <xf numFmtId="0" fontId="4" fillId="0" borderId="75" xfId="0" applyFont="1" applyBorder="1" applyAlignment="1">
      <alignment horizontal="center" vertical="center"/>
    </xf>
    <xf numFmtId="0" fontId="33" fillId="2" borderId="83" xfId="0" applyFont="1" applyFill="1" applyBorder="1" applyAlignment="1">
      <alignment horizontal="center" vertical="center"/>
    </xf>
    <xf numFmtId="164" fontId="4" fillId="5" borderId="17" xfId="0" quotePrefix="1" applyNumberFormat="1" applyFont="1" applyFill="1" applyBorder="1" applyAlignment="1">
      <alignment horizontal="center" vertical="center"/>
    </xf>
    <xf numFmtId="0" fontId="4" fillId="2" borderId="159" xfId="0" applyFont="1" applyFill="1" applyBorder="1" applyAlignment="1">
      <alignment horizontal="center" vertical="center" wrapText="1"/>
    </xf>
    <xf numFmtId="0" fontId="4" fillId="2" borderId="161" xfId="0" applyFont="1" applyFill="1" applyBorder="1" applyAlignment="1">
      <alignment horizontal="center" vertical="center" wrapText="1"/>
    </xf>
    <xf numFmtId="0" fontId="4" fillId="0" borderId="111" xfId="0" quotePrefix="1" applyFont="1" applyFill="1" applyBorder="1" applyAlignment="1">
      <alignment horizontal="center" vertical="center"/>
    </xf>
    <xf numFmtId="164" fontId="4" fillId="5" borderId="25" xfId="0" quotePrefix="1" applyNumberFormat="1" applyFont="1" applyFill="1" applyBorder="1" applyAlignment="1">
      <alignment horizontal="center" vertical="center"/>
    </xf>
    <xf numFmtId="0" fontId="33" fillId="2" borderId="152" xfId="0" applyFont="1" applyFill="1" applyBorder="1" applyAlignment="1">
      <alignment horizontal="center" vertical="center"/>
    </xf>
    <xf numFmtId="0" fontId="33" fillId="2" borderId="87" xfId="0" applyFont="1" applyFill="1" applyBorder="1" applyAlignment="1">
      <alignment horizontal="center" vertical="center"/>
    </xf>
    <xf numFmtId="0" fontId="4" fillId="2" borderId="86" xfId="0" applyFont="1" applyFill="1" applyBorder="1" applyAlignment="1">
      <alignment horizontal="center" vertical="center"/>
    </xf>
    <xf numFmtId="0" fontId="33" fillId="2" borderId="88"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108" xfId="0" applyFont="1" applyBorder="1" applyAlignment="1">
      <alignment horizontal="center" vertical="center" wrapText="1"/>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5" xfId="0" applyFont="1" applyBorder="1" applyAlignment="1">
      <alignment horizontal="center" vertical="center" wrapText="1"/>
    </xf>
    <xf numFmtId="0" fontId="7" fillId="2" borderId="2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4" xfId="0" applyFont="1" applyFill="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38" fillId="0" borderId="0" xfId="0" applyFont="1" applyBorder="1" applyAlignment="1">
      <alignment horizontal="center" wrapText="1"/>
    </xf>
    <xf numFmtId="0" fontId="38" fillId="0" borderId="1" xfId="0" applyFont="1" applyBorder="1" applyAlignment="1">
      <alignment horizontal="center" wrapText="1"/>
    </xf>
    <xf numFmtId="0" fontId="2" fillId="0" borderId="75" xfId="0" quotePrefix="1" applyFont="1" applyFill="1" applyBorder="1" applyAlignment="1">
      <alignment horizontal="center" vertical="center" wrapText="1"/>
    </xf>
    <xf numFmtId="164" fontId="2" fillId="2" borderId="17" xfId="0" quotePrefix="1" applyNumberFormat="1" applyFont="1" applyFill="1" applyBorder="1" applyAlignment="1">
      <alignment horizontal="center" vertical="center" wrapText="1"/>
    </xf>
    <xf numFmtId="0" fontId="7" fillId="2" borderId="25" xfId="0" applyFont="1" applyFill="1" applyBorder="1" applyAlignment="1">
      <alignment horizontal="center" vertical="center" wrapText="1"/>
    </xf>
    <xf numFmtId="164" fontId="2" fillId="2" borderId="25" xfId="0" quotePrefix="1" applyNumberFormat="1" applyFont="1" applyFill="1" applyBorder="1" applyAlignment="1">
      <alignment horizontal="center" vertical="center" wrapText="1"/>
    </xf>
    <xf numFmtId="0" fontId="12" fillId="0" borderId="26" xfId="0" applyFont="1" applyBorder="1" applyAlignment="1">
      <alignment horizontal="center" vertical="center" wrapText="1"/>
    </xf>
    <xf numFmtId="0" fontId="0" fillId="0" borderId="109"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164" fontId="2" fillId="0" borderId="76" xfId="0" quotePrefix="1" applyNumberFormat="1" applyFont="1" applyFill="1" applyBorder="1" applyAlignment="1">
      <alignment horizontal="center" vertical="center" wrapText="1"/>
    </xf>
    <xf numFmtId="0" fontId="2" fillId="5" borderId="73" xfId="0" applyFont="1" applyFill="1" applyBorder="1" applyAlignment="1">
      <alignment horizontal="center" vertical="center" wrapText="1"/>
    </xf>
    <xf numFmtId="0" fontId="2" fillId="0" borderId="75" xfId="0" applyFont="1" applyFill="1" applyBorder="1" applyAlignment="1">
      <alignment horizontal="center" vertical="center"/>
    </xf>
    <xf numFmtId="0" fontId="33" fillId="2" borderId="43" xfId="0" applyFont="1" applyFill="1" applyBorder="1" applyAlignment="1">
      <alignment horizontal="center" vertical="center" wrapText="1"/>
    </xf>
    <xf numFmtId="0" fontId="12" fillId="0" borderId="109" xfId="0" applyFont="1" applyBorder="1" applyAlignment="1">
      <alignment horizontal="center" vertical="center" wrapText="1"/>
    </xf>
    <xf numFmtId="0" fontId="12" fillId="0" borderId="0" xfId="0" applyFont="1" applyBorder="1" applyAlignment="1">
      <alignment horizontal="center" vertical="center" wrapText="1"/>
    </xf>
    <xf numFmtId="164" fontId="2" fillId="0" borderId="27" xfId="0" quotePrefix="1" applyNumberFormat="1" applyFont="1" applyFill="1" applyBorder="1" applyAlignment="1">
      <alignment horizontal="center" vertical="center" wrapText="1"/>
    </xf>
    <xf numFmtId="0" fontId="2" fillId="2" borderId="35" xfId="0" applyFont="1" applyFill="1" applyBorder="1" applyAlignment="1">
      <alignment horizontal="center" vertical="center"/>
    </xf>
    <xf numFmtId="0" fontId="33" fillId="2" borderId="128" xfId="0" applyFont="1" applyFill="1" applyBorder="1" applyAlignment="1">
      <alignment horizontal="center" vertical="center" wrapText="1"/>
    </xf>
    <xf numFmtId="0" fontId="2" fillId="0" borderId="166" xfId="0" quotePrefix="1" applyNumberFormat="1" applyFont="1" applyBorder="1" applyAlignment="1">
      <alignment horizontal="center" vertical="center" wrapText="1"/>
    </xf>
    <xf numFmtId="0" fontId="2" fillId="0" borderId="167" xfId="0" quotePrefix="1" applyNumberFormat="1" applyFont="1" applyBorder="1" applyAlignment="1">
      <alignment horizontal="center" vertical="center" wrapText="1"/>
    </xf>
    <xf numFmtId="0" fontId="2" fillId="0" borderId="27" xfId="0" quotePrefix="1" applyFont="1" applyBorder="1" applyAlignment="1">
      <alignment horizontal="center" vertical="center" wrapText="1"/>
    </xf>
    <xf numFmtId="0" fontId="4" fillId="0" borderId="8" xfId="0" applyFont="1" applyFill="1" applyBorder="1" applyAlignment="1">
      <alignment horizontal="left" vertical="center" wrapText="1"/>
    </xf>
    <xf numFmtId="0" fontId="2" fillId="0" borderId="27" xfId="0" quotePrefix="1" applyNumberFormat="1" applyFont="1" applyBorder="1" applyAlignment="1">
      <alignment horizontal="center" vertical="center" wrapText="1"/>
    </xf>
    <xf numFmtId="0" fontId="33" fillId="2" borderId="88" xfId="0" applyFont="1" applyFill="1" applyBorder="1" applyAlignment="1">
      <alignment horizontal="center" vertical="center" wrapText="1"/>
    </xf>
    <xf numFmtId="0" fontId="4" fillId="5" borderId="34" xfId="0" applyFont="1" applyFill="1" applyBorder="1" applyAlignment="1">
      <alignment horizontal="center" vertical="center"/>
    </xf>
    <xf numFmtId="0" fontId="4" fillId="5" borderId="73" xfId="0" applyFont="1" applyFill="1" applyBorder="1" applyAlignment="1">
      <alignment horizontal="center" vertical="center"/>
    </xf>
    <xf numFmtId="0" fontId="4" fillId="5" borderId="64" xfId="0" applyFont="1" applyFill="1" applyBorder="1" applyAlignment="1">
      <alignment horizontal="center" vertical="center"/>
    </xf>
    <xf numFmtId="0" fontId="2" fillId="0" borderId="8" xfId="0" applyFont="1" applyBorder="1" applyAlignment="1">
      <alignment horizontal="left" vertical="center" wrapText="1"/>
    </xf>
    <xf numFmtId="0" fontId="33" fillId="2" borderId="152"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Alignment="1">
      <alignment horizontal="left" vertical="center"/>
    </xf>
    <xf numFmtId="0" fontId="2" fillId="0" borderId="0" xfId="0" applyFont="1" applyAlignment="1">
      <alignment vertical="center"/>
    </xf>
    <xf numFmtId="0" fontId="0" fillId="0" borderId="0" xfId="0" applyAlignment="1">
      <alignment vertical="center"/>
    </xf>
    <xf numFmtId="49" fontId="4" fillId="0" borderId="2" xfId="0" applyNumberFormat="1" applyFont="1" applyBorder="1" applyAlignment="1">
      <alignment horizontal="left" vertical="center"/>
    </xf>
    <xf numFmtId="0" fontId="0" fillId="0" borderId="2" xfId="0" applyBorder="1" applyAlignment="1">
      <alignment horizontal="left" vertical="center"/>
    </xf>
    <xf numFmtId="164" fontId="4" fillId="5" borderId="31" xfId="7" applyNumberFormat="1" applyFont="1" applyFill="1" applyBorder="1" applyAlignment="1">
      <alignment horizontal="center" vertical="center"/>
    </xf>
    <xf numFmtId="164" fontId="4" fillId="5" borderId="32" xfId="7" applyNumberFormat="1" applyFont="1" applyFill="1" applyBorder="1" applyAlignment="1">
      <alignment horizontal="center" vertical="center"/>
    </xf>
    <xf numFmtId="0" fontId="2" fillId="2" borderId="163" xfId="0" applyFont="1" applyFill="1" applyBorder="1" applyAlignment="1">
      <alignment horizontal="center" vertical="center" wrapText="1"/>
    </xf>
    <xf numFmtId="0" fontId="2" fillId="2" borderId="164" xfId="0" applyFont="1" applyFill="1" applyBorder="1" applyAlignment="1">
      <alignment horizontal="center" vertical="center" wrapText="1"/>
    </xf>
    <xf numFmtId="0" fontId="2" fillId="2" borderId="159" xfId="0" applyFont="1" applyFill="1" applyBorder="1" applyAlignment="1">
      <alignment horizontal="center" vertical="center" wrapText="1"/>
    </xf>
    <xf numFmtId="0" fontId="2" fillId="2" borderId="160" xfId="0" applyFont="1" applyFill="1" applyBorder="1" applyAlignment="1">
      <alignment horizontal="center" vertical="center" wrapText="1"/>
    </xf>
    <xf numFmtId="0" fontId="2" fillId="2" borderId="162" xfId="0" applyFont="1" applyFill="1" applyBorder="1" applyAlignment="1">
      <alignment horizontal="center" vertical="center" wrapText="1"/>
    </xf>
    <xf numFmtId="0" fontId="2" fillId="0" borderId="75" xfId="0" applyFont="1" applyBorder="1" applyAlignment="1">
      <alignment horizontal="center" vertical="center" wrapText="1"/>
    </xf>
    <xf numFmtId="16" fontId="2" fillId="0" borderId="75" xfId="0" quotePrefix="1" applyNumberFormat="1" applyFont="1" applyBorder="1" applyAlignment="1">
      <alignment horizontal="center" vertical="center" wrapText="1"/>
    </xf>
    <xf numFmtId="16" fontId="2" fillId="0" borderId="76" xfId="0" quotePrefix="1" applyNumberFormat="1" applyFont="1" applyBorder="1" applyAlignment="1">
      <alignment horizontal="center" vertical="center" wrapText="1"/>
    </xf>
    <xf numFmtId="0" fontId="0" fillId="0" borderId="75" xfId="0" applyBorder="1" applyAlignment="1">
      <alignment horizontal="center" vertical="center" wrapText="1"/>
    </xf>
    <xf numFmtId="16" fontId="2" fillId="0" borderId="75" xfId="0" quotePrefix="1" applyNumberFormat="1" applyFont="1" applyFill="1" applyBorder="1" applyAlignment="1">
      <alignment horizontal="center" vertical="center" wrapText="1"/>
    </xf>
    <xf numFmtId="16" fontId="2" fillId="0" borderId="111" xfId="0" quotePrefix="1" applyNumberFormat="1" applyFont="1" applyFill="1" applyBorder="1" applyAlignment="1">
      <alignment horizontal="center" vertical="center" wrapText="1"/>
    </xf>
    <xf numFmtId="164" fontId="2" fillId="5" borderId="31" xfId="0" quotePrefix="1" applyNumberFormat="1" applyFont="1" applyFill="1" applyBorder="1" applyAlignment="1">
      <alignment horizontal="center" vertical="center"/>
    </xf>
    <xf numFmtId="164" fontId="2" fillId="5" borderId="17" xfId="0" quotePrefix="1" applyNumberFormat="1" applyFont="1" applyFill="1" applyBorder="1" applyAlignment="1">
      <alignment horizontal="center" vertical="center"/>
    </xf>
    <xf numFmtId="164" fontId="2" fillId="5" borderId="32" xfId="0" quotePrefix="1" applyNumberFormat="1" applyFont="1" applyFill="1" applyBorder="1" applyAlignment="1">
      <alignment horizontal="center" vertical="center"/>
    </xf>
    <xf numFmtId="164" fontId="2" fillId="5" borderId="58" xfId="0" quotePrefix="1" applyNumberFormat="1"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1" xfId="0" applyFont="1" applyFill="1" applyBorder="1" applyAlignment="1">
      <alignment horizontal="center" vertical="center" wrapText="1"/>
    </xf>
    <xf numFmtId="17" fontId="2" fillId="0" borderId="75" xfId="0" quotePrefix="1" applyNumberFormat="1" applyFont="1" applyFill="1" applyBorder="1" applyAlignment="1">
      <alignment horizontal="center" vertical="center"/>
    </xf>
    <xf numFmtId="0" fontId="2" fillId="0" borderId="111" xfId="0" quotePrefix="1" applyFont="1" applyFill="1" applyBorder="1" applyAlignment="1">
      <alignment horizontal="center" vertical="center"/>
    </xf>
    <xf numFmtId="0" fontId="4" fillId="2" borderId="17" xfId="0" applyFont="1" applyFill="1" applyBorder="1" applyAlignment="1" applyProtection="1">
      <alignment horizontal="center" vertical="center" wrapText="1"/>
    </xf>
    <xf numFmtId="0" fontId="2" fillId="0" borderId="75" xfId="0" applyFont="1" applyFill="1" applyBorder="1" applyAlignment="1">
      <alignment horizontal="center" vertical="center" wrapText="1"/>
    </xf>
    <xf numFmtId="0" fontId="33" fillId="2" borderId="67" xfId="0" applyFont="1" applyFill="1" applyBorder="1" applyAlignment="1">
      <alignment horizontal="center" vertical="center" wrapText="1"/>
    </xf>
    <xf numFmtId="0" fontId="10" fillId="0" borderId="6" xfId="0" applyFont="1" applyBorder="1" applyAlignment="1">
      <alignment horizontal="center" vertical="center"/>
    </xf>
    <xf numFmtId="0" fontId="9" fillId="0" borderId="1" xfId="0" applyFont="1" applyBorder="1" applyAlignment="1">
      <alignment horizontal="center" vertical="center"/>
    </xf>
    <xf numFmtId="0" fontId="9" fillId="0" borderId="66" xfId="0" applyFont="1" applyBorder="1" applyAlignment="1">
      <alignment horizontal="center" vertical="center"/>
    </xf>
    <xf numFmtId="0" fontId="7" fillId="0" borderId="80" xfId="0" applyFont="1" applyBorder="1" applyAlignment="1">
      <alignment horizontal="center" vertical="center" wrapText="1"/>
    </xf>
    <xf numFmtId="17" fontId="2" fillId="0" borderId="75" xfId="0" quotePrefix="1" applyNumberFormat="1" applyFont="1" applyFill="1" applyBorder="1" applyAlignment="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33" fillId="2" borderId="40"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5" borderId="72"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67" xfId="0" applyFont="1" applyFill="1" applyBorder="1" applyAlignment="1">
      <alignment horizontal="center" vertical="center" wrapText="1"/>
    </xf>
    <xf numFmtId="0" fontId="2" fillId="0" borderId="120" xfId="0" quotePrefix="1" applyFont="1" applyFill="1" applyBorder="1" applyAlignment="1">
      <alignment horizontal="center" vertical="center" wrapText="1"/>
    </xf>
    <xf numFmtId="0" fontId="0" fillId="0" borderId="120" xfId="0" applyBorder="1" applyAlignment="1">
      <alignment horizontal="center" vertical="center" wrapText="1"/>
    </xf>
    <xf numFmtId="0" fontId="2" fillId="0" borderId="121" xfId="0" quotePrefix="1" applyFont="1" applyFill="1" applyBorder="1" applyAlignment="1">
      <alignment horizontal="center" vertical="center" wrapText="1"/>
    </xf>
    <xf numFmtId="0" fontId="4" fillId="0" borderId="120" xfId="0" quotePrefix="1"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0" xfId="0" applyFont="1" applyBorder="1" applyAlignment="1">
      <alignment horizontal="left" vertical="center" wrapText="1"/>
    </xf>
    <xf numFmtId="0" fontId="33" fillId="5" borderId="0" xfId="8" applyFont="1" applyFill="1" applyBorder="1" applyAlignment="1">
      <alignment horizontal="center" vertical="center"/>
    </xf>
    <xf numFmtId="164" fontId="4" fillId="5" borderId="17" xfId="8" quotePrefix="1" applyNumberFormat="1" applyFont="1" applyFill="1" applyBorder="1" applyAlignment="1">
      <alignment horizontal="center" vertical="center"/>
    </xf>
    <xf numFmtId="0" fontId="4" fillId="5" borderId="72" xfId="8" applyFont="1" applyFill="1" applyBorder="1" applyAlignment="1">
      <alignment horizontal="center" vertical="center" wrapText="1"/>
    </xf>
    <xf numFmtId="0" fontId="33" fillId="5" borderId="67" xfId="8" applyFont="1" applyFill="1" applyBorder="1" applyAlignment="1">
      <alignment horizontal="center" vertical="center"/>
    </xf>
    <xf numFmtId="0" fontId="33" fillId="5" borderId="7" xfId="8" applyFont="1" applyFill="1" applyBorder="1" applyAlignment="1">
      <alignment horizontal="center" vertical="center"/>
    </xf>
    <xf numFmtId="0" fontId="33" fillId="2" borderId="16" xfId="0" applyFont="1" applyFill="1" applyBorder="1" applyAlignment="1">
      <alignment horizontal="center" vertical="center" wrapText="1"/>
    </xf>
    <xf numFmtId="49" fontId="7" fillId="0" borderId="122" xfId="0" applyNumberFormat="1" applyFont="1" applyBorder="1" applyAlignment="1">
      <alignment horizontal="center" vertical="center" wrapText="1"/>
    </xf>
    <xf numFmtId="49" fontId="7" fillId="0" borderId="118" xfId="0" applyNumberFormat="1" applyFont="1" applyBorder="1" applyAlignment="1">
      <alignment horizontal="center" vertical="center" wrapText="1"/>
    </xf>
    <xf numFmtId="49" fontId="7" fillId="0" borderId="108" xfId="0" applyNumberFormat="1" applyFont="1" applyBorder="1" applyAlignment="1">
      <alignment horizontal="center" vertical="center" wrapText="1"/>
    </xf>
    <xf numFmtId="49" fontId="7" fillId="0" borderId="113" xfId="0" applyNumberFormat="1" applyFont="1" applyBorder="1" applyAlignment="1">
      <alignment horizontal="center" vertical="center" wrapText="1"/>
    </xf>
    <xf numFmtId="0" fontId="10" fillId="0" borderId="1" xfId="0" applyFont="1" applyFill="1" applyBorder="1" applyAlignment="1">
      <alignment horizontal="center" vertical="center"/>
    </xf>
    <xf numFmtId="0" fontId="10" fillId="0" borderId="66" xfId="0" applyFont="1" applyFill="1" applyBorder="1" applyAlignment="1">
      <alignment horizontal="center" vertical="center"/>
    </xf>
    <xf numFmtId="0" fontId="2" fillId="2" borderId="98"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33" fillId="2" borderId="14" xfId="0" quotePrefix="1" applyNumberFormat="1" applyFont="1" applyFill="1" applyBorder="1" applyAlignment="1">
      <alignment horizontal="center" vertical="center" wrapText="1"/>
    </xf>
    <xf numFmtId="0" fontId="33" fillId="2" borderId="15" xfId="0" quotePrefix="1" applyNumberFormat="1" applyFont="1" applyFill="1" applyBorder="1" applyAlignment="1">
      <alignment horizontal="center" vertical="center" wrapText="1"/>
    </xf>
    <xf numFmtId="0" fontId="33" fillId="2" borderId="15" xfId="0" applyNumberFormat="1" applyFont="1" applyFill="1" applyBorder="1" applyAlignment="1">
      <alignment horizontal="center" vertical="center" wrapText="1"/>
    </xf>
    <xf numFmtId="0" fontId="2" fillId="0" borderId="76" xfId="0" quotePrefix="1" applyFont="1" applyFill="1" applyBorder="1" applyAlignment="1">
      <alignment horizontal="center" vertical="center" wrapText="1"/>
    </xf>
    <xf numFmtId="164" fontId="4" fillId="5" borderId="25" xfId="8" quotePrefix="1" applyNumberFormat="1" applyFont="1" applyFill="1" applyBorder="1" applyAlignment="1">
      <alignment horizontal="center" vertical="center"/>
    </xf>
    <xf numFmtId="0" fontId="33" fillId="2" borderId="8" xfId="0" applyFont="1" applyFill="1" applyBorder="1" applyAlignment="1">
      <alignment horizontal="center" vertical="center" wrapText="1"/>
    </xf>
    <xf numFmtId="0" fontId="4" fillId="0" borderId="75" xfId="0" applyFont="1" applyFill="1" applyBorder="1" applyAlignment="1">
      <alignment horizontal="center" vertical="center" wrapText="1"/>
    </xf>
    <xf numFmtId="16" fontId="4" fillId="2" borderId="101" xfId="0" quotePrefix="1" applyNumberFormat="1" applyFont="1" applyFill="1" applyBorder="1" applyAlignment="1">
      <alignment horizontal="center" vertical="center" wrapText="1"/>
    </xf>
    <xf numFmtId="16" fontId="4" fillId="2" borderId="102" xfId="0" quotePrefix="1" applyNumberFormat="1" applyFont="1" applyFill="1" applyBorder="1" applyAlignment="1">
      <alignment horizontal="center" vertical="center" wrapText="1"/>
    </xf>
    <xf numFmtId="0" fontId="33" fillId="2" borderId="9" xfId="0" quotePrefix="1" applyNumberFormat="1" applyFont="1" applyFill="1" applyBorder="1" applyAlignment="1">
      <alignment horizontal="center" vertical="center" wrapText="1"/>
    </xf>
    <xf numFmtId="0" fontId="33" fillId="2" borderId="1" xfId="0" quotePrefix="1"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0" fontId="33" fillId="2" borderId="9" xfId="0" applyNumberFormat="1" applyFont="1" applyFill="1" applyBorder="1" applyAlignment="1">
      <alignment horizontal="center" vertical="center" wrapText="1"/>
    </xf>
    <xf numFmtId="0" fontId="33" fillId="2" borderId="66" xfId="0" applyNumberFormat="1" applyFont="1" applyFill="1" applyBorder="1" applyAlignment="1">
      <alignment horizontal="center" vertical="center" wrapText="1"/>
    </xf>
    <xf numFmtId="0" fontId="33" fillId="2" borderId="14" xfId="0" applyNumberFormat="1" applyFont="1" applyFill="1" applyBorder="1" applyAlignment="1">
      <alignment horizontal="center" vertical="center" wrapText="1"/>
    </xf>
    <xf numFmtId="0" fontId="33" fillId="2" borderId="71" xfId="0" applyNumberFormat="1" applyFont="1" applyFill="1" applyBorder="1" applyAlignment="1">
      <alignment horizontal="center" vertical="center" wrapText="1"/>
    </xf>
    <xf numFmtId="0" fontId="4" fillId="0" borderId="80" xfId="0" quotePrefix="1" applyFont="1" applyFill="1" applyBorder="1" applyAlignment="1">
      <alignment horizontal="center" vertical="center" wrapText="1"/>
    </xf>
    <xf numFmtId="49" fontId="4" fillId="0" borderId="75" xfId="0" applyNumberFormat="1" applyFont="1" applyFill="1" applyBorder="1" applyAlignment="1">
      <alignment horizontal="center" vertical="center" wrapText="1"/>
    </xf>
    <xf numFmtId="49" fontId="4" fillId="0" borderId="76" xfId="0" applyNumberFormat="1" applyFont="1" applyFill="1" applyBorder="1" applyAlignment="1">
      <alignment horizontal="center" vertical="center" wrapText="1"/>
    </xf>
    <xf numFmtId="164" fontId="4" fillId="5" borderId="31" xfId="0" applyNumberFormat="1" applyFont="1" applyFill="1" applyBorder="1" applyAlignment="1">
      <alignment horizontal="center" vertical="center" wrapText="1"/>
    </xf>
    <xf numFmtId="0" fontId="33"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16" fontId="4" fillId="0" borderId="75" xfId="0" quotePrefix="1" applyNumberFormat="1" applyFont="1" applyFill="1" applyBorder="1" applyAlignment="1">
      <alignment horizontal="center" vertical="center"/>
    </xf>
    <xf numFmtId="0" fontId="2" fillId="2" borderId="51" xfId="0" applyFont="1" applyFill="1" applyBorder="1" applyAlignment="1">
      <alignment horizontal="center" vertical="center"/>
    </xf>
    <xf numFmtId="0" fontId="33" fillId="2" borderId="55" xfId="0" applyFont="1" applyFill="1" applyBorder="1" applyAlignment="1">
      <alignment horizontal="center" vertical="center"/>
    </xf>
    <xf numFmtId="0" fontId="4" fillId="5" borderId="48" xfId="8" applyFont="1" applyFill="1" applyBorder="1" applyAlignment="1">
      <alignment horizontal="center" vertical="center"/>
    </xf>
    <xf numFmtId="0" fontId="4" fillId="5" borderId="51" xfId="8" applyFont="1" applyFill="1" applyBorder="1" applyAlignment="1">
      <alignment horizontal="center" vertical="center"/>
    </xf>
    <xf numFmtId="0" fontId="4" fillId="5" borderId="47" xfId="0" applyFont="1" applyFill="1" applyBorder="1" applyAlignment="1">
      <alignment horizontal="center" vertical="center"/>
    </xf>
    <xf numFmtId="0" fontId="4" fillId="5" borderId="48" xfId="0" applyFont="1" applyFill="1" applyBorder="1" applyAlignment="1">
      <alignment horizontal="center" vertical="center"/>
    </xf>
    <xf numFmtId="0" fontId="4" fillId="5" borderId="72" xfId="0" applyFont="1" applyFill="1" applyBorder="1" applyAlignment="1">
      <alignment horizontal="center" vertical="center"/>
    </xf>
    <xf numFmtId="0" fontId="33" fillId="5" borderId="53" xfId="8" applyFont="1" applyFill="1" applyBorder="1" applyAlignment="1">
      <alignment horizontal="center" vertical="center"/>
    </xf>
    <xf numFmtId="0" fontId="33" fillId="5" borderId="55" xfId="8" applyFont="1" applyFill="1" applyBorder="1" applyAlignment="1">
      <alignment horizontal="center" vertical="center"/>
    </xf>
    <xf numFmtId="0" fontId="33" fillId="5" borderId="52" xfId="0" applyFont="1" applyFill="1" applyBorder="1" applyAlignment="1">
      <alignment horizontal="center" vertical="center"/>
    </xf>
    <xf numFmtId="0" fontId="33" fillId="5" borderId="53" xfId="0" applyFont="1" applyFill="1" applyBorder="1" applyAlignment="1">
      <alignment horizontal="center" vertical="center"/>
    </xf>
    <xf numFmtId="0" fontId="33" fillId="5" borderId="7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0" xfId="0" applyFont="1" applyFill="1" applyBorder="1" applyAlignment="1">
      <alignment horizontal="center" vertical="center"/>
    </xf>
    <xf numFmtId="0" fontId="4" fillId="5" borderId="11" xfId="8" applyFont="1" applyFill="1" applyBorder="1" applyAlignment="1">
      <alignment horizontal="center" vertical="center"/>
    </xf>
    <xf numFmtId="0" fontId="4" fillId="5" borderId="12" xfId="8" applyFont="1" applyFill="1" applyBorder="1" applyAlignment="1">
      <alignment horizontal="center" vertical="center"/>
    </xf>
    <xf numFmtId="0" fontId="4" fillId="5" borderId="68" xfId="8" applyFont="1" applyFill="1" applyBorder="1" applyAlignment="1">
      <alignment horizontal="center" vertical="center"/>
    </xf>
    <xf numFmtId="0" fontId="33" fillId="5" borderId="67" xfId="0" applyFont="1" applyFill="1" applyBorder="1" applyAlignment="1">
      <alignment horizontal="center" vertical="center"/>
    </xf>
    <xf numFmtId="0" fontId="4" fillId="5" borderId="7" xfId="8" applyFont="1" applyFill="1" applyBorder="1" applyAlignment="1">
      <alignment horizontal="center" vertical="center"/>
    </xf>
    <xf numFmtId="0" fontId="4" fillId="5" borderId="0" xfId="8" applyFont="1" applyFill="1" applyBorder="1" applyAlignment="1">
      <alignment horizontal="center" vertical="center"/>
    </xf>
    <xf numFmtId="16" fontId="4" fillId="0" borderId="75" xfId="8" quotePrefix="1" applyNumberFormat="1" applyFont="1" applyBorder="1" applyAlignment="1">
      <alignment horizontal="center" vertical="center"/>
    </xf>
    <xf numFmtId="16" fontId="4" fillId="0" borderId="80" xfId="8" quotePrefix="1" applyNumberFormat="1" applyFont="1" applyBorder="1" applyAlignment="1">
      <alignment horizontal="center" vertical="center"/>
    </xf>
    <xf numFmtId="0" fontId="4" fillId="5" borderId="67" xfId="8" applyFont="1" applyFill="1" applyBorder="1" applyAlignment="1">
      <alignment horizontal="center" vertical="center"/>
    </xf>
    <xf numFmtId="0" fontId="2" fillId="2" borderId="0" xfId="0" applyFont="1" applyFill="1" applyBorder="1" applyAlignment="1">
      <alignment horizontal="center" vertical="center" wrapText="1"/>
    </xf>
    <xf numFmtId="0" fontId="33" fillId="2" borderId="10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33" fillId="2" borderId="1" xfId="0" applyFont="1" applyFill="1" applyBorder="1" applyAlignment="1">
      <alignment horizontal="center" vertical="center"/>
    </xf>
    <xf numFmtId="16" fontId="2" fillId="2" borderId="0" xfId="0" quotePrefix="1" applyNumberFormat="1" applyFont="1" applyFill="1" applyBorder="1" applyAlignment="1">
      <alignment horizontal="center" vertical="center" wrapText="1"/>
    </xf>
    <xf numFmtId="16" fontId="2" fillId="2" borderId="67" xfId="0" quotePrefix="1" applyNumberFormat="1" applyFont="1" applyFill="1" applyBorder="1" applyAlignment="1">
      <alignment horizontal="center" vertical="center" wrapText="1"/>
    </xf>
    <xf numFmtId="0" fontId="33" fillId="2" borderId="101" xfId="0" applyFont="1" applyFill="1" applyBorder="1" applyAlignment="1">
      <alignment horizontal="center" vertical="center" wrapText="1"/>
    </xf>
    <xf numFmtId="0" fontId="33" fillId="2" borderId="141" xfId="0" applyFont="1" applyFill="1" applyBorder="1" applyAlignment="1">
      <alignment horizontal="center" vertical="center" wrapText="1"/>
    </xf>
    <xf numFmtId="0" fontId="2" fillId="0" borderId="111" xfId="0" quotePrefix="1" applyFont="1" applyFill="1" applyBorder="1" applyAlignment="1">
      <alignment horizontal="center" vertical="center" wrapText="1"/>
    </xf>
    <xf numFmtId="16" fontId="2" fillId="2" borderId="18" xfId="0" quotePrefix="1" applyNumberFormat="1" applyFont="1" applyFill="1" applyBorder="1" applyAlignment="1">
      <alignment horizontal="center" vertical="center" wrapText="1"/>
    </xf>
    <xf numFmtId="16" fontId="2" fillId="2" borderId="22" xfId="0" quotePrefix="1" applyNumberFormat="1" applyFont="1" applyFill="1" applyBorder="1" applyAlignment="1">
      <alignment horizontal="center" vertical="center" wrapText="1"/>
    </xf>
    <xf numFmtId="16" fontId="2" fillId="2" borderId="77" xfId="0" quotePrefix="1" applyNumberFormat="1" applyFont="1" applyFill="1" applyBorder="1" applyAlignment="1">
      <alignment horizontal="center" vertical="center" wrapText="1"/>
    </xf>
    <xf numFmtId="49" fontId="7" fillId="0" borderId="108"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66" xfId="0" applyFont="1" applyBorder="1" applyAlignment="1">
      <alignment horizontal="center" vertical="center"/>
    </xf>
    <xf numFmtId="0" fontId="2" fillId="2" borderId="2" xfId="0" applyFont="1" applyFill="1" applyBorder="1" applyAlignment="1">
      <alignment horizontal="center" vertical="center" wrapText="1"/>
    </xf>
    <xf numFmtId="0" fontId="4" fillId="0" borderId="0" xfId="0" applyFont="1" applyFill="1" applyBorder="1" applyAlignment="1"/>
    <xf numFmtId="0" fontId="2" fillId="2" borderId="142" xfId="0" applyFont="1" applyFill="1" applyBorder="1" applyAlignment="1">
      <alignment horizontal="center" vertical="center" wrapText="1"/>
    </xf>
    <xf numFmtId="0" fontId="33" fillId="2" borderId="139" xfId="0" applyFont="1" applyFill="1" applyBorder="1" applyAlignment="1">
      <alignment horizontal="center" vertical="center" wrapText="1"/>
    </xf>
    <xf numFmtId="0" fontId="2" fillId="2" borderId="147" xfId="0" applyFont="1" applyFill="1" applyBorder="1" applyAlignment="1">
      <alignment horizontal="center" vertical="center" wrapText="1"/>
    </xf>
    <xf numFmtId="0" fontId="2" fillId="2" borderId="140" xfId="0" applyFont="1" applyFill="1" applyBorder="1" applyAlignment="1">
      <alignment horizontal="center" vertical="center" wrapText="1"/>
    </xf>
    <xf numFmtId="0" fontId="2" fillId="2" borderId="148" xfId="0" applyFont="1" applyFill="1" applyBorder="1" applyAlignment="1">
      <alignment horizontal="center" vertical="center" wrapText="1"/>
    </xf>
    <xf numFmtId="16" fontId="2" fillId="2" borderId="7" xfId="0" quotePrefix="1" applyNumberFormat="1" applyFont="1" applyFill="1" applyBorder="1" applyAlignment="1">
      <alignment horizontal="center" vertical="center" wrapText="1"/>
    </xf>
    <xf numFmtId="0" fontId="2" fillId="2" borderId="149" xfId="0" applyFont="1" applyFill="1" applyBorder="1" applyAlignment="1">
      <alignment horizontal="center" vertical="center" wrapText="1"/>
    </xf>
    <xf numFmtId="0" fontId="2" fillId="2" borderId="146" xfId="0" applyFont="1" applyFill="1" applyBorder="1" applyAlignment="1">
      <alignment horizontal="center" vertical="center" wrapText="1"/>
    </xf>
    <xf numFmtId="0" fontId="33" fillId="2" borderId="150"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70" xfId="0" applyFont="1" applyFill="1" applyBorder="1" applyAlignment="1">
      <alignment horizontal="center" vertical="center" wrapText="1"/>
    </xf>
    <xf numFmtId="49" fontId="7" fillId="0" borderId="113" xfId="0" applyNumberFormat="1" applyFont="1" applyFill="1" applyBorder="1" applyAlignment="1">
      <alignment horizontal="center" vertical="center" wrapText="1"/>
    </xf>
    <xf numFmtId="0" fontId="33" fillId="2" borderId="14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33" fillId="2" borderId="4" xfId="0" applyFont="1" applyFill="1" applyBorder="1" applyAlignment="1">
      <alignment horizontal="center" vertical="center" wrapText="1"/>
    </xf>
    <xf numFmtId="164" fontId="2" fillId="5" borderId="24" xfId="0" quotePrefix="1" applyNumberFormat="1" applyFont="1" applyFill="1" applyBorder="1" applyAlignment="1">
      <alignment horizontal="center" vertical="center" wrapText="1"/>
    </xf>
    <xf numFmtId="16" fontId="4" fillId="0" borderId="120" xfId="8" quotePrefix="1" applyNumberFormat="1" applyFont="1" applyFill="1" applyBorder="1" applyAlignment="1">
      <alignment horizontal="center" vertical="center"/>
    </xf>
    <xf numFmtId="0" fontId="2" fillId="0" borderId="119" xfId="0" quotePrefix="1" applyFont="1" applyFill="1" applyBorder="1" applyAlignment="1">
      <alignment horizontal="center" vertical="center" wrapText="1"/>
    </xf>
    <xf numFmtId="0" fontId="2" fillId="2" borderId="102" xfId="0" applyFont="1" applyFill="1" applyBorder="1" applyAlignment="1">
      <alignment horizontal="center" vertical="center" wrapText="1"/>
    </xf>
    <xf numFmtId="0" fontId="0" fillId="0" borderId="153" xfId="0" applyBorder="1" applyAlignment="1">
      <alignment horizontal="center" vertical="center" wrapText="1"/>
    </xf>
    <xf numFmtId="0" fontId="33" fillId="5" borderId="61" xfId="0" applyFont="1" applyFill="1" applyBorder="1" applyAlignment="1">
      <alignment horizontal="center" vertical="center" wrapText="1"/>
    </xf>
    <xf numFmtId="16" fontId="4" fillId="0" borderId="29" xfId="8" quotePrefix="1" applyNumberFormat="1" applyFont="1" applyFill="1" applyBorder="1" applyAlignment="1">
      <alignment horizontal="center" vertical="center"/>
    </xf>
    <xf numFmtId="16" fontId="4" fillId="0" borderId="30" xfId="8" quotePrefix="1" applyNumberFormat="1" applyFont="1" applyFill="1" applyBorder="1" applyAlignment="1">
      <alignment horizontal="center" vertical="center"/>
    </xf>
    <xf numFmtId="16" fontId="4" fillId="0" borderId="29" xfId="0" quotePrefix="1"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17" fontId="4" fillId="0" borderId="29" xfId="0" quotePrefix="1"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35" fillId="2" borderId="40" xfId="0" applyFont="1" applyFill="1" applyBorder="1" applyAlignment="1">
      <alignment horizontal="center" vertical="center" wrapText="1"/>
    </xf>
    <xf numFmtId="0" fontId="35" fillId="2" borderId="78" xfId="0" applyFont="1" applyFill="1" applyBorder="1" applyAlignment="1">
      <alignment horizontal="center" vertical="center" wrapText="1"/>
    </xf>
    <xf numFmtId="0" fontId="33" fillId="5" borderId="48" xfId="8"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33" fillId="5" borderId="47" xfId="8"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7" fillId="0" borderId="129"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49" fontId="7" fillId="0" borderId="134" xfId="0" applyNumberFormat="1" applyFont="1" applyFill="1" applyBorder="1" applyAlignment="1">
      <alignment horizontal="center" vertical="center" wrapText="1"/>
    </xf>
    <xf numFmtId="0" fontId="22" fillId="0"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4" fillId="0" borderId="3" xfId="0" applyFont="1" applyBorder="1" applyAlignment="1">
      <alignment horizontal="center" vertical="center" wrapText="1"/>
    </xf>
    <xf numFmtId="0" fontId="2" fillId="0" borderId="2"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96" xfId="0" applyFont="1" applyFill="1" applyBorder="1" applyAlignment="1">
      <alignment horizontal="center" vertical="center" wrapText="1"/>
    </xf>
    <xf numFmtId="0" fontId="14" fillId="0" borderId="109" xfId="0" applyFont="1" applyBorder="1" applyAlignment="1">
      <alignment horizontal="center" vertical="center" wrapText="1"/>
    </xf>
    <xf numFmtId="0" fontId="10" fillId="3" borderId="26"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09"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109"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0" borderId="0" xfId="0"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wrapText="1"/>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13" xfId="0" applyBorder="1" applyAlignment="1">
      <alignment horizontal="center" vertical="center" wrapText="1"/>
    </xf>
    <xf numFmtId="0" fontId="0" fillId="0" borderId="75" xfId="0" applyBorder="1" applyAlignment="1">
      <alignment horizontal="center" vertical="center"/>
    </xf>
    <xf numFmtId="0" fontId="7" fillId="0" borderId="27" xfId="0" applyFont="1" applyFill="1" applyBorder="1" applyAlignment="1">
      <alignment vertical="center" wrapText="1"/>
    </xf>
    <xf numFmtId="0" fontId="33" fillId="2" borderId="93" xfId="0" applyFont="1" applyFill="1" applyBorder="1" applyAlignment="1">
      <alignment horizontal="center" vertical="center"/>
    </xf>
    <xf numFmtId="0" fontId="3" fillId="0" borderId="27" xfId="0" applyFont="1" applyBorder="1" applyAlignment="1">
      <alignment vertical="center"/>
    </xf>
    <xf numFmtId="49" fontId="4" fillId="0" borderId="27" xfId="0" applyNumberFormat="1" applyFont="1" applyFill="1" applyBorder="1" applyAlignment="1">
      <alignment horizontal="left" vertical="center" wrapText="1" indent="2"/>
    </xf>
    <xf numFmtId="49" fontId="4" fillId="0" borderId="27" xfId="0" applyNumberFormat="1" applyFont="1" applyFill="1" applyBorder="1" applyAlignment="1">
      <alignment vertical="center" wrapText="1"/>
    </xf>
    <xf numFmtId="49" fontId="4" fillId="0" borderId="29"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165" fontId="4" fillId="5" borderId="25" xfId="0" quotePrefix="1" applyNumberFormat="1" applyFont="1" applyFill="1" applyBorder="1" applyAlignment="1">
      <alignment horizontal="center" vertical="center"/>
    </xf>
    <xf numFmtId="0" fontId="33" fillId="2" borderId="59" xfId="0" applyFont="1" applyFill="1" applyBorder="1" applyAlignment="1">
      <alignment horizontal="center" vertical="center"/>
    </xf>
    <xf numFmtId="0" fontId="33" fillId="2" borderId="18"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93" xfId="0" applyBorder="1" applyAlignment="1">
      <alignment horizontal="center" vertical="center" wrapText="1"/>
    </xf>
    <xf numFmtId="0" fontId="0" fillId="0" borderId="41" xfId="0" applyBorder="1" applyAlignment="1">
      <alignment horizontal="center" vertical="center"/>
    </xf>
  </cellXfs>
  <cellStyles count="9">
    <cellStyle name="Normal" xfId="0" builtinId="0"/>
    <cellStyle name="Normal 2" xfId="2" xr:uid="{00000000-0005-0000-0000-000001000000}"/>
    <cellStyle name="Normal 2 2" xfId="3" xr:uid="{00000000-0005-0000-0000-000002000000}"/>
    <cellStyle name="Normal 2 2 2" xfId="7" xr:uid="{00000000-0005-0000-0000-000003000000}"/>
    <cellStyle name="Normal 3" xfId="1" xr:uid="{00000000-0005-0000-0000-000004000000}"/>
    <cellStyle name="Normal 4" xfId="4" xr:uid="{00000000-0005-0000-0000-000005000000}"/>
    <cellStyle name="Normal 4 2" xfId="5" xr:uid="{00000000-0005-0000-0000-000006000000}"/>
    <cellStyle name="Normal 6" xfId="8" xr:uid="{00000000-0005-0000-0000-000007000000}"/>
    <cellStyle name="Percent 2" xfId="6" xr:uid="{00000000-0005-0000-0000-000008000000}"/>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SD_PMR/BACKUP/Questionnaire_Responses2018/CHE/Second%20round/Admin%20Burden%20on%20Startups_CH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y"/>
      <sheetName val="READ ME"/>
      <sheetName val="Sector classification "/>
      <sheetName val="10-Admin. Burden"/>
      <sheetName val="Database_n"/>
      <sheetName val="Lists"/>
      <sheetName val="Conditions"/>
      <sheetName val="Sheet1"/>
    </sheetNames>
    <sheetDataSet>
      <sheetData sheetId="0">
        <row r="3">
          <cell r="B3" t="str">
            <v>CHE : Switzerland</v>
          </cell>
        </row>
      </sheetData>
      <sheetData sheetId="1" refreshError="1"/>
      <sheetData sheetId="2" refreshError="1"/>
      <sheetData sheetId="3"/>
      <sheetData sheetId="4" refreshError="1"/>
      <sheetData sheetId="5">
        <row r="2">
          <cell r="A2" t="str">
            <v>yes</v>
          </cell>
          <cell r="B2" t="str">
            <v xml:space="preserve">Federal level/ National (for non-federal states) </v>
          </cell>
          <cell r="D2" t="str">
            <v>no</v>
          </cell>
        </row>
        <row r="3">
          <cell r="A3" t="str">
            <v>no</v>
          </cell>
          <cell r="B3" t="str">
            <v>State level (for federal states)</v>
          </cell>
          <cell r="D3" t="str">
            <v xml:space="preserve">yes (but can be done via one stop shop) </v>
          </cell>
        </row>
        <row r="4">
          <cell r="B4" t="str">
            <v>Subnational (e.g. Region, Lander, Province)</v>
          </cell>
          <cell r="D4" t="str">
            <v>yes (but can be done online on various websites)</v>
          </cell>
        </row>
        <row r="5">
          <cell r="D5" t="str">
            <v>yes</v>
          </cell>
        </row>
      </sheetData>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U34"/>
  <sheetViews>
    <sheetView tabSelected="1" zoomScale="70" zoomScaleNormal="70" workbookViewId="0">
      <selection activeCell="P21" sqref="P21"/>
    </sheetView>
  </sheetViews>
  <sheetFormatPr defaultColWidth="9.1796875" defaultRowHeight="12.5" x14ac:dyDescent="0.25"/>
  <cols>
    <col min="1" max="1" width="2.54296875" style="60" customWidth="1"/>
    <col min="2" max="2" width="9.453125" style="60" customWidth="1"/>
    <col min="3" max="3" width="10" style="60" customWidth="1"/>
    <col min="4" max="4" width="57.54296875" style="60" customWidth="1"/>
    <col min="5" max="5" width="8" style="60" customWidth="1"/>
    <col min="6" max="6" width="10.6328125" style="60" customWidth="1"/>
    <col min="7" max="7" width="13.26953125" style="60" customWidth="1"/>
    <col min="8" max="8" width="15.08984375" style="60" customWidth="1"/>
    <col min="9" max="9" width="5.1796875" style="60" customWidth="1"/>
    <col min="10" max="10" width="6.26953125" style="60" customWidth="1"/>
    <col min="11" max="11" width="8.1796875" style="60" bestFit="1" customWidth="1"/>
    <col min="12" max="12" width="5.81640625" style="60" customWidth="1"/>
    <col min="13" max="13" width="7.453125" style="60" customWidth="1"/>
    <col min="14" max="14" width="7.36328125" style="60" customWidth="1"/>
    <col min="15" max="15" width="8" style="60" customWidth="1"/>
    <col min="16" max="16" width="13.36328125" style="60" customWidth="1"/>
    <col min="17" max="17" width="5" style="60" customWidth="1"/>
    <col min="18" max="18" width="9" style="60" customWidth="1"/>
    <col min="19" max="19" width="22.54296875" style="60" customWidth="1"/>
    <col min="20" max="16384" width="9.1796875" style="60"/>
  </cols>
  <sheetData>
    <row r="1" spans="2:21" ht="30.75" customHeight="1" thickBot="1" x14ac:dyDescent="0.3">
      <c r="D1" s="1197" t="s">
        <v>922</v>
      </c>
      <c r="E1" s="1198"/>
      <c r="F1" s="1198"/>
      <c r="G1" s="1198"/>
      <c r="H1" s="1198"/>
      <c r="I1" s="1198"/>
      <c r="J1" s="1198"/>
      <c r="K1" s="1198"/>
      <c r="L1" s="1198"/>
      <c r="M1" s="1198"/>
      <c r="N1" s="1198"/>
      <c r="O1" s="1198"/>
      <c r="P1" s="1198"/>
      <c r="Q1" s="1198"/>
      <c r="R1" s="1199"/>
      <c r="S1" s="1140" t="s">
        <v>1299</v>
      </c>
    </row>
    <row r="2" spans="2:21" ht="21.75" customHeight="1" thickBot="1" x14ac:dyDescent="0.3">
      <c r="B2" s="1200" t="s">
        <v>348</v>
      </c>
      <c r="C2" s="1201"/>
      <c r="D2" s="1202"/>
      <c r="E2" s="1205" t="s">
        <v>350</v>
      </c>
      <c r="F2" s="1208" t="s">
        <v>0</v>
      </c>
      <c r="G2" s="1208"/>
      <c r="H2" s="1208"/>
      <c r="I2" s="1208"/>
      <c r="J2" s="1208"/>
      <c r="K2" s="1208"/>
      <c r="L2" s="1208"/>
      <c r="M2" s="1208"/>
      <c r="N2" s="1208"/>
      <c r="O2" s="1208"/>
      <c r="P2" s="1208"/>
      <c r="Q2" s="1208"/>
      <c r="R2" s="1209"/>
    </row>
    <row r="3" spans="2:21" ht="19" customHeight="1" x14ac:dyDescent="0.25">
      <c r="B3" s="1214" t="s">
        <v>347</v>
      </c>
      <c r="C3" s="1214" t="s">
        <v>360</v>
      </c>
      <c r="D3" s="1203"/>
      <c r="E3" s="1206"/>
      <c r="F3" s="1210"/>
      <c r="G3" s="1210"/>
      <c r="H3" s="1210"/>
      <c r="I3" s="1210"/>
      <c r="J3" s="1210"/>
      <c r="K3" s="1210"/>
      <c r="L3" s="1210"/>
      <c r="M3" s="1210"/>
      <c r="N3" s="1210"/>
      <c r="O3" s="1210"/>
      <c r="P3" s="1210"/>
      <c r="Q3" s="1210"/>
      <c r="R3" s="1211"/>
    </row>
    <row r="4" spans="2:21" ht="13" thickBot="1" x14ac:dyDescent="0.3">
      <c r="B4" s="1215"/>
      <c r="C4" s="1215"/>
      <c r="D4" s="1204"/>
      <c r="E4" s="1207"/>
      <c r="F4" s="1212"/>
      <c r="G4" s="1212"/>
      <c r="H4" s="1212"/>
      <c r="I4" s="1212"/>
      <c r="J4" s="1212"/>
      <c r="K4" s="1212"/>
      <c r="L4" s="1212"/>
      <c r="M4" s="1212"/>
      <c r="N4" s="1212"/>
      <c r="O4" s="1212"/>
      <c r="P4" s="1212"/>
      <c r="Q4" s="1212"/>
      <c r="R4" s="1213"/>
    </row>
    <row r="5" spans="2:21" ht="23" customHeight="1" x14ac:dyDescent="0.25">
      <c r="B5" s="980"/>
      <c r="C5" s="978"/>
      <c r="D5" s="1856" t="s">
        <v>859</v>
      </c>
      <c r="E5" s="970"/>
      <c r="F5" s="1160"/>
      <c r="G5" s="1158"/>
      <c r="H5" s="1158"/>
      <c r="I5" s="1158"/>
      <c r="J5" s="1158"/>
      <c r="K5" s="1158"/>
      <c r="L5" s="1158"/>
      <c r="M5" s="1158"/>
      <c r="N5" s="1158"/>
      <c r="O5" s="1158"/>
      <c r="P5" s="1158"/>
      <c r="Q5" s="1158"/>
      <c r="R5" s="1857"/>
    </row>
    <row r="6" spans="2:21" ht="33.75" customHeight="1" x14ac:dyDescent="0.25">
      <c r="B6" s="1169" t="s">
        <v>395</v>
      </c>
      <c r="C6" s="960"/>
      <c r="D6" s="624" t="s">
        <v>623</v>
      </c>
      <c r="E6" s="1190">
        <f>1/19</f>
        <v>5.2631578947368418E-2</v>
      </c>
      <c r="F6" s="1193" t="s">
        <v>707</v>
      </c>
      <c r="G6" s="1194"/>
      <c r="H6" s="1194"/>
      <c r="I6" s="1194"/>
      <c r="J6" s="1194"/>
      <c r="K6" s="1194"/>
      <c r="L6" s="1194"/>
      <c r="M6" s="1194"/>
      <c r="N6" s="1194"/>
      <c r="O6" s="1216" t="s">
        <v>708</v>
      </c>
      <c r="P6" s="1216"/>
      <c r="Q6" s="1216"/>
      <c r="R6" s="1223"/>
      <c r="S6" s="76" t="s">
        <v>940</v>
      </c>
    </row>
    <row r="7" spans="2:21" ht="34" customHeight="1" x14ac:dyDescent="0.25">
      <c r="B7" s="1169"/>
      <c r="C7" s="960"/>
      <c r="D7" s="623" t="s">
        <v>378</v>
      </c>
      <c r="E7" s="1191"/>
      <c r="F7" s="1186" t="s">
        <v>709</v>
      </c>
      <c r="G7" s="1187"/>
      <c r="H7" s="1187"/>
      <c r="I7" s="1187"/>
      <c r="J7" s="1187" t="s">
        <v>710</v>
      </c>
      <c r="K7" s="1187"/>
      <c r="L7" s="1187"/>
      <c r="M7" s="1187"/>
      <c r="N7" s="1153" t="s">
        <v>3</v>
      </c>
      <c r="O7" s="1218" t="s">
        <v>11</v>
      </c>
      <c r="P7" s="1218"/>
      <c r="Q7" s="1218"/>
      <c r="R7" s="1569"/>
      <c r="S7" s="76" t="s">
        <v>941</v>
      </c>
    </row>
    <row r="8" spans="2:21" ht="12.65" customHeight="1" x14ac:dyDescent="0.25">
      <c r="B8" s="1169"/>
      <c r="C8" s="960"/>
      <c r="D8" s="624"/>
      <c r="E8" s="1192"/>
      <c r="F8" s="1172">
        <v>0</v>
      </c>
      <c r="G8" s="1173"/>
      <c r="H8" s="1173"/>
      <c r="I8" s="1173"/>
      <c r="J8" s="1173">
        <v>4</v>
      </c>
      <c r="K8" s="1173"/>
      <c r="L8" s="1173"/>
      <c r="M8" s="1173"/>
      <c r="N8" s="1151">
        <v>5</v>
      </c>
      <c r="O8" s="1173">
        <v>6</v>
      </c>
      <c r="P8" s="1173"/>
      <c r="Q8" s="1173"/>
      <c r="R8" s="1176"/>
    </row>
    <row r="9" spans="2:21" s="76" customFormat="1" ht="22.5" customHeight="1" x14ac:dyDescent="0.25">
      <c r="B9" s="957"/>
      <c r="C9" s="960"/>
      <c r="D9" s="1856" t="s">
        <v>858</v>
      </c>
      <c r="E9" s="971"/>
      <c r="F9" s="1160"/>
      <c r="G9" s="1158"/>
      <c r="H9" s="1158"/>
      <c r="I9" s="1158"/>
      <c r="J9" s="1158"/>
      <c r="K9" s="1158"/>
      <c r="L9" s="1158"/>
      <c r="M9" s="1158"/>
      <c r="N9" s="1157"/>
      <c r="O9" s="1158"/>
      <c r="P9" s="1158"/>
      <c r="Q9" s="1158"/>
      <c r="R9" s="1159"/>
      <c r="U9" s="713"/>
    </row>
    <row r="10" spans="2:21" ht="32.5" customHeight="1" x14ac:dyDescent="0.25">
      <c r="B10" s="1169" t="s">
        <v>395</v>
      </c>
      <c r="C10" s="960"/>
      <c r="D10" s="624" t="s">
        <v>624</v>
      </c>
      <c r="E10" s="1165">
        <f>1/19</f>
        <v>5.2631578947368418E-2</v>
      </c>
      <c r="F10" s="1195" t="s">
        <v>2</v>
      </c>
      <c r="G10" s="1196"/>
      <c r="H10" s="1196"/>
      <c r="I10" s="1171" t="s">
        <v>711</v>
      </c>
      <c r="J10" s="1171"/>
      <c r="K10" s="1171"/>
      <c r="L10" s="1171"/>
      <c r="M10" s="1171"/>
      <c r="N10" s="1171"/>
      <c r="O10" s="1171" t="s">
        <v>712</v>
      </c>
      <c r="P10" s="1171"/>
      <c r="Q10" s="1171"/>
      <c r="R10" s="1175"/>
      <c r="S10" s="76" t="s">
        <v>942</v>
      </c>
    </row>
    <row r="11" spans="2:21" s="76" customFormat="1" ht="12.65" customHeight="1" x14ac:dyDescent="0.25">
      <c r="B11" s="1169"/>
      <c r="C11" s="960"/>
      <c r="D11" s="624"/>
      <c r="E11" s="1167"/>
      <c r="F11" s="1172">
        <v>0</v>
      </c>
      <c r="G11" s="1173"/>
      <c r="H11" s="1173"/>
      <c r="I11" s="1173">
        <v>3</v>
      </c>
      <c r="J11" s="1173"/>
      <c r="K11" s="1173"/>
      <c r="L11" s="1173"/>
      <c r="M11" s="1173"/>
      <c r="N11" s="1173"/>
      <c r="O11" s="1173">
        <v>6</v>
      </c>
      <c r="P11" s="1173"/>
      <c r="Q11" s="1173"/>
      <c r="R11" s="1176"/>
      <c r="U11" s="713"/>
    </row>
    <row r="12" spans="2:21" ht="28.5" customHeight="1" x14ac:dyDescent="0.25">
      <c r="B12" s="1169" t="s">
        <v>395</v>
      </c>
      <c r="C12" s="960"/>
      <c r="D12" s="624" t="s">
        <v>621</v>
      </c>
      <c r="E12" s="1191">
        <f>1/19</f>
        <v>5.2631578947368418E-2</v>
      </c>
      <c r="F12" s="1170" t="s">
        <v>701</v>
      </c>
      <c r="G12" s="1171"/>
      <c r="H12" s="1171"/>
      <c r="I12" s="1171" t="s">
        <v>702</v>
      </c>
      <c r="J12" s="1171"/>
      <c r="K12" s="1171"/>
      <c r="L12" s="1171"/>
      <c r="M12" s="1171"/>
      <c r="N12" s="1171" t="s">
        <v>703</v>
      </c>
      <c r="O12" s="1171"/>
      <c r="P12" s="1171" t="s">
        <v>704</v>
      </c>
      <c r="Q12" s="1171"/>
      <c r="R12" s="1175"/>
      <c r="S12" s="76" t="s">
        <v>943</v>
      </c>
    </row>
    <row r="13" spans="2:21" ht="12.65" customHeight="1" x14ac:dyDescent="0.25">
      <c r="B13" s="1169"/>
      <c r="C13" s="960"/>
      <c r="D13" s="1858"/>
      <c r="E13" s="1192"/>
      <c r="F13" s="1172">
        <v>0</v>
      </c>
      <c r="G13" s="1173"/>
      <c r="H13" s="1173"/>
      <c r="I13" s="1173">
        <v>2</v>
      </c>
      <c r="J13" s="1173"/>
      <c r="K13" s="1173"/>
      <c r="L13" s="1173"/>
      <c r="M13" s="1173"/>
      <c r="N13" s="1173">
        <v>4</v>
      </c>
      <c r="O13" s="1173"/>
      <c r="P13" s="1173">
        <v>6</v>
      </c>
      <c r="Q13" s="1173"/>
      <c r="R13" s="1176"/>
    </row>
    <row r="14" spans="2:21" ht="37.5" customHeight="1" x14ac:dyDescent="0.25">
      <c r="B14" s="1169" t="s">
        <v>395</v>
      </c>
      <c r="C14" s="960"/>
      <c r="D14" s="624" t="s">
        <v>622</v>
      </c>
      <c r="E14" s="1191">
        <f>1/19</f>
        <v>5.2631578947368418E-2</v>
      </c>
      <c r="F14" s="1195" t="s">
        <v>705</v>
      </c>
      <c r="G14" s="1196"/>
      <c r="H14" s="1196"/>
      <c r="I14" s="1196"/>
      <c r="J14" s="1196"/>
      <c r="K14" s="1196" t="s">
        <v>706</v>
      </c>
      <c r="L14" s="1196"/>
      <c r="M14" s="1196"/>
      <c r="N14" s="1196"/>
      <c r="O14" s="1196"/>
      <c r="P14" s="1196" t="s">
        <v>3</v>
      </c>
      <c r="Q14" s="1196"/>
      <c r="R14" s="1220"/>
      <c r="S14" s="76" t="s">
        <v>944</v>
      </c>
    </row>
    <row r="15" spans="2:21" ht="12.65" customHeight="1" x14ac:dyDescent="0.25">
      <c r="B15" s="1169"/>
      <c r="C15" s="960"/>
      <c r="D15" s="624"/>
      <c r="E15" s="1192"/>
      <c r="F15" s="1172">
        <v>6</v>
      </c>
      <c r="G15" s="1173"/>
      <c r="H15" s="1173"/>
      <c r="I15" s="1173"/>
      <c r="J15" s="1173"/>
      <c r="K15" s="1173">
        <v>3</v>
      </c>
      <c r="L15" s="1173"/>
      <c r="M15" s="1173"/>
      <c r="N15" s="1173"/>
      <c r="O15" s="1173"/>
      <c r="P15" s="1173">
        <v>0</v>
      </c>
      <c r="Q15" s="1173"/>
      <c r="R15" s="1176"/>
    </row>
    <row r="16" spans="2:21" ht="27" customHeight="1" x14ac:dyDescent="0.25">
      <c r="B16" s="1164" t="s">
        <v>395</v>
      </c>
      <c r="C16" s="960"/>
      <c r="D16" s="624" t="s">
        <v>625</v>
      </c>
      <c r="E16" s="1165">
        <f>1/19</f>
        <v>5.2631578947368418E-2</v>
      </c>
      <c r="F16" s="1188" t="s">
        <v>713</v>
      </c>
      <c r="G16" s="1189"/>
      <c r="H16" s="1189"/>
      <c r="I16" s="1189"/>
      <c r="J16" s="1189"/>
      <c r="K16" s="1189"/>
      <c r="L16" s="1216" t="s">
        <v>714</v>
      </c>
      <c r="M16" s="1216"/>
      <c r="N16" s="1216"/>
      <c r="O16" s="1216"/>
      <c r="P16" s="1222" t="s">
        <v>3</v>
      </c>
      <c r="Q16" s="1216"/>
      <c r="R16" s="1223"/>
      <c r="S16" s="76" t="s">
        <v>945</v>
      </c>
      <c r="U16" s="62"/>
    </row>
    <row r="17" spans="1:19" ht="35.25" customHeight="1" x14ac:dyDescent="0.25">
      <c r="B17" s="1164"/>
      <c r="C17" s="1168"/>
      <c r="D17" s="1859" t="s">
        <v>626</v>
      </c>
      <c r="E17" s="1184"/>
      <c r="F17" s="1186" t="s">
        <v>715</v>
      </c>
      <c r="G17" s="1187"/>
      <c r="H17" s="1187"/>
      <c r="I17" s="1187" t="s">
        <v>716</v>
      </c>
      <c r="J17" s="1187"/>
      <c r="K17" s="1187"/>
      <c r="L17" s="1187" t="s">
        <v>715</v>
      </c>
      <c r="M17" s="1187"/>
      <c r="N17" s="1187" t="s">
        <v>716</v>
      </c>
      <c r="O17" s="1187"/>
      <c r="P17" s="1186" t="s">
        <v>11</v>
      </c>
      <c r="Q17" s="1187"/>
      <c r="R17" s="1224"/>
      <c r="S17" s="76" t="s">
        <v>946</v>
      </c>
    </row>
    <row r="18" spans="1:19" ht="12.65" customHeight="1" x14ac:dyDescent="0.25">
      <c r="A18" s="29"/>
      <c r="B18" s="1164"/>
      <c r="C18" s="1168"/>
      <c r="D18" s="1860"/>
      <c r="E18" s="1185"/>
      <c r="F18" s="1239">
        <v>0</v>
      </c>
      <c r="G18" s="1240"/>
      <c r="H18" s="1240"/>
      <c r="I18" s="1173">
        <v>1.5</v>
      </c>
      <c r="J18" s="1173"/>
      <c r="K18" s="1173"/>
      <c r="L18" s="1173">
        <v>1.5</v>
      </c>
      <c r="M18" s="1173"/>
      <c r="N18" s="1173">
        <v>2.5</v>
      </c>
      <c r="O18" s="1240"/>
      <c r="P18" s="1239">
        <v>6</v>
      </c>
      <c r="Q18" s="1240"/>
      <c r="R18" s="1262"/>
    </row>
    <row r="19" spans="1:19" ht="30" customHeight="1" x14ac:dyDescent="0.25">
      <c r="A19" s="29"/>
      <c r="B19" s="1164" t="s">
        <v>395</v>
      </c>
      <c r="C19" s="1155"/>
      <c r="D19" s="624" t="s">
        <v>625</v>
      </c>
      <c r="E19" s="1154"/>
      <c r="F19" s="1476" t="s">
        <v>1303</v>
      </c>
      <c r="G19" s="1851"/>
      <c r="H19" s="1851"/>
      <c r="I19" s="1476" t="s">
        <v>1303</v>
      </c>
      <c r="J19" s="1851"/>
      <c r="K19" s="1851"/>
      <c r="L19" s="1851"/>
      <c r="M19" s="1851"/>
      <c r="N19" s="1854"/>
      <c r="O19" s="1747" t="s">
        <v>3</v>
      </c>
      <c r="P19" s="1848"/>
      <c r="Q19" s="1848"/>
      <c r="R19" s="1849"/>
    </row>
    <row r="20" spans="1:19" ht="26" customHeight="1" x14ac:dyDescent="0.25">
      <c r="A20" s="29"/>
      <c r="B20" s="1855"/>
      <c r="C20" s="1155"/>
      <c r="D20" s="1859" t="s">
        <v>626</v>
      </c>
      <c r="E20" s="1156"/>
      <c r="F20" s="1846" t="s">
        <v>715</v>
      </c>
      <c r="G20" s="1847"/>
      <c r="H20" s="1850"/>
      <c r="I20" s="1846" t="s">
        <v>716</v>
      </c>
      <c r="J20" s="1847"/>
      <c r="K20" s="1847"/>
      <c r="L20" s="1847"/>
      <c r="M20" s="1847"/>
      <c r="N20" s="1847"/>
      <c r="O20" s="1846" t="s">
        <v>11</v>
      </c>
      <c r="P20" s="1852"/>
      <c r="Q20" s="1852"/>
      <c r="R20" s="1853"/>
    </row>
    <row r="21" spans="1:19" ht="74.25" customHeight="1" x14ac:dyDescent="0.25">
      <c r="A21" s="30"/>
      <c r="B21" s="1855"/>
      <c r="C21" s="960"/>
      <c r="D21" s="1860" t="s">
        <v>627</v>
      </c>
      <c r="E21" s="1184">
        <f>1/19</f>
        <v>5.2631578947368418E-2</v>
      </c>
      <c r="F21" s="1149" t="s">
        <v>717</v>
      </c>
      <c r="G21" s="1150" t="s">
        <v>718</v>
      </c>
      <c r="H21" s="1150" t="s">
        <v>719</v>
      </c>
      <c r="I21" s="1186" t="s">
        <v>717</v>
      </c>
      <c r="J21" s="1522"/>
      <c r="K21" s="1187" t="s">
        <v>718</v>
      </c>
      <c r="L21" s="1522"/>
      <c r="M21" s="1187" t="s">
        <v>719</v>
      </c>
      <c r="N21" s="1522"/>
      <c r="O21" s="1149" t="s">
        <v>717</v>
      </c>
      <c r="P21" s="1150" t="s">
        <v>718</v>
      </c>
      <c r="Q21" s="1187" t="s">
        <v>719</v>
      </c>
      <c r="R21" s="1224"/>
      <c r="S21" s="76" t="s">
        <v>947</v>
      </c>
    </row>
    <row r="22" spans="1:19" ht="12.65" customHeight="1" x14ac:dyDescent="0.25">
      <c r="A22" s="29"/>
      <c r="B22" s="1855"/>
      <c r="C22" s="960"/>
      <c r="D22" s="1860"/>
      <c r="E22" s="1167"/>
      <c r="F22" s="963">
        <v>0</v>
      </c>
      <c r="G22" s="1157">
        <v>3</v>
      </c>
      <c r="H22" s="1157">
        <v>6</v>
      </c>
      <c r="I22" s="1172">
        <v>3</v>
      </c>
      <c r="J22" s="1544"/>
      <c r="K22" s="1173">
        <v>4.5</v>
      </c>
      <c r="L22" s="1544"/>
      <c r="M22" s="1173">
        <v>6</v>
      </c>
      <c r="N22" s="1868"/>
      <c r="O22" s="1151">
        <v>3</v>
      </c>
      <c r="P22" s="1151">
        <v>4.5</v>
      </c>
      <c r="Q22" s="1173">
        <v>6</v>
      </c>
      <c r="R22" s="1176"/>
    </row>
    <row r="23" spans="1:19" ht="33" customHeight="1" x14ac:dyDescent="0.25">
      <c r="B23" s="1169" t="s">
        <v>395</v>
      </c>
      <c r="C23" s="960"/>
      <c r="D23" s="1860" t="s">
        <v>628</v>
      </c>
      <c r="E23" s="1165">
        <f>1/19</f>
        <v>5.2631578947368418E-2</v>
      </c>
      <c r="F23" s="1171" t="s">
        <v>713</v>
      </c>
      <c r="G23" s="1171"/>
      <c r="H23" s="1171"/>
      <c r="I23" s="1171"/>
      <c r="J23" s="1171"/>
      <c r="K23" s="1171" t="s">
        <v>714</v>
      </c>
      <c r="L23" s="1171"/>
      <c r="M23" s="1171"/>
      <c r="N23" s="1171"/>
      <c r="O23" s="1171" t="s">
        <v>3</v>
      </c>
      <c r="P23" s="1177"/>
      <c r="Q23" s="1177"/>
      <c r="R23" s="1178"/>
      <c r="S23" s="76" t="s">
        <v>948</v>
      </c>
    </row>
    <row r="24" spans="1:19" ht="12.65" customHeight="1" x14ac:dyDescent="0.25">
      <c r="B24" s="1169"/>
      <c r="C24" s="960"/>
      <c r="D24" s="1860"/>
      <c r="E24" s="1167"/>
      <c r="F24" s="1182">
        <v>0</v>
      </c>
      <c r="G24" s="1183"/>
      <c r="H24" s="1183"/>
      <c r="I24" s="1183"/>
      <c r="J24" s="1183"/>
      <c r="K24" s="1179">
        <v>3</v>
      </c>
      <c r="L24" s="1179"/>
      <c r="M24" s="1179"/>
      <c r="N24" s="1179"/>
      <c r="O24" s="1179">
        <v>6</v>
      </c>
      <c r="P24" s="1180"/>
      <c r="Q24" s="1180"/>
      <c r="R24" s="1181"/>
    </row>
    <row r="25" spans="1:19" ht="27" customHeight="1" x14ac:dyDescent="0.25">
      <c r="B25" s="1152"/>
      <c r="C25" s="1155"/>
      <c r="D25" s="431" t="s">
        <v>860</v>
      </c>
      <c r="E25" s="1156"/>
      <c r="F25" s="1865"/>
      <c r="G25" s="1866"/>
      <c r="H25" s="1866"/>
      <c r="I25" s="1866"/>
      <c r="J25" s="1866"/>
      <c r="K25" s="1866"/>
      <c r="L25" s="1866"/>
      <c r="M25" s="1866"/>
      <c r="N25" s="1866"/>
      <c r="O25" s="1866"/>
      <c r="P25" s="1866"/>
      <c r="Q25" s="1866"/>
      <c r="R25" s="1867"/>
    </row>
    <row r="26" spans="1:19" ht="35" customHeight="1" x14ac:dyDescent="0.25">
      <c r="A26" s="30"/>
      <c r="B26" s="1164" t="s">
        <v>395</v>
      </c>
      <c r="C26" s="960"/>
      <c r="D26" s="1860" t="s">
        <v>637</v>
      </c>
      <c r="E26" s="1165">
        <f>(1/19)</f>
        <v>5.2631578947368418E-2</v>
      </c>
      <c r="F26" s="1222" t="s">
        <v>2</v>
      </c>
      <c r="G26" s="1216"/>
      <c r="H26" s="1216"/>
      <c r="I26" s="1216"/>
      <c r="J26" s="1216"/>
      <c r="K26" s="1216"/>
      <c r="L26" s="1216"/>
      <c r="M26" s="1216"/>
      <c r="N26" s="1216"/>
      <c r="O26" s="1222" t="s">
        <v>3</v>
      </c>
      <c r="P26" s="1216"/>
      <c r="Q26" s="1216"/>
      <c r="R26" s="1223"/>
      <c r="S26" s="76" t="s">
        <v>949</v>
      </c>
    </row>
    <row r="27" spans="1:19" ht="53.15" customHeight="1" x14ac:dyDescent="0.25">
      <c r="B27" s="1164"/>
      <c r="C27" s="1168"/>
      <c r="D27" s="1859" t="s">
        <v>638</v>
      </c>
      <c r="E27" s="1166"/>
      <c r="F27" s="1186" t="s">
        <v>713</v>
      </c>
      <c r="G27" s="1187"/>
      <c r="H27" s="1187"/>
      <c r="I27" s="1187"/>
      <c r="J27" s="1187" t="s">
        <v>714</v>
      </c>
      <c r="K27" s="1187"/>
      <c r="L27" s="1187"/>
      <c r="M27" s="1187"/>
      <c r="N27" s="1150" t="s">
        <v>3</v>
      </c>
      <c r="O27" s="1232" t="s">
        <v>725</v>
      </c>
      <c r="P27" s="1230"/>
      <c r="Q27" s="1230"/>
      <c r="R27" s="1231"/>
      <c r="S27" s="76" t="s">
        <v>950</v>
      </c>
    </row>
    <row r="28" spans="1:19" ht="15" customHeight="1" x14ac:dyDescent="0.25">
      <c r="B28" s="1164"/>
      <c r="C28" s="1168"/>
      <c r="D28" s="1860"/>
      <c r="E28" s="1167"/>
      <c r="F28" s="1226">
        <v>0</v>
      </c>
      <c r="G28" s="1179"/>
      <c r="H28" s="1179"/>
      <c r="I28" s="1179"/>
      <c r="J28" s="1179">
        <v>2</v>
      </c>
      <c r="K28" s="1179"/>
      <c r="L28" s="1179"/>
      <c r="M28" s="1179"/>
      <c r="N28" s="1148">
        <v>4</v>
      </c>
      <c r="O28" s="1226">
        <v>6</v>
      </c>
      <c r="P28" s="1180"/>
      <c r="Q28" s="1180"/>
      <c r="R28" s="1181"/>
    </row>
    <row r="29" spans="1:19" ht="31.5" customHeight="1" x14ac:dyDescent="0.25">
      <c r="B29" s="1169" t="s">
        <v>395</v>
      </c>
      <c r="C29" s="969"/>
      <c r="D29" s="1861" t="s">
        <v>639</v>
      </c>
      <c r="E29" s="1165">
        <f>1/19</f>
        <v>5.2631578947368418E-2</v>
      </c>
      <c r="F29" s="1170" t="s">
        <v>713</v>
      </c>
      <c r="G29" s="1171"/>
      <c r="H29" s="1171"/>
      <c r="I29" s="1171"/>
      <c r="J29" s="1171" t="s">
        <v>722</v>
      </c>
      <c r="K29" s="1171"/>
      <c r="L29" s="1171"/>
      <c r="M29" s="1171"/>
      <c r="N29" s="1171"/>
      <c r="O29" s="1230" t="s">
        <v>3</v>
      </c>
      <c r="P29" s="1230"/>
      <c r="Q29" s="1230"/>
      <c r="R29" s="1231"/>
      <c r="S29" s="76" t="s">
        <v>951</v>
      </c>
    </row>
    <row r="30" spans="1:19" ht="12.65" customHeight="1" x14ac:dyDescent="0.25">
      <c r="B30" s="1169"/>
      <c r="C30" s="969"/>
      <c r="D30" s="1860"/>
      <c r="E30" s="1167"/>
      <c r="F30" s="1172">
        <v>0</v>
      </c>
      <c r="G30" s="1173"/>
      <c r="H30" s="1173"/>
      <c r="I30" s="1173"/>
      <c r="J30" s="1173">
        <v>3</v>
      </c>
      <c r="K30" s="1173"/>
      <c r="L30" s="1173"/>
      <c r="M30" s="1173"/>
      <c r="N30" s="1173"/>
      <c r="O30" s="1179">
        <v>6</v>
      </c>
      <c r="P30" s="1180"/>
      <c r="Q30" s="1180"/>
      <c r="R30" s="1181"/>
    </row>
    <row r="31" spans="1:19" ht="36.75" customHeight="1" x14ac:dyDescent="0.25">
      <c r="B31" s="1169" t="s">
        <v>395</v>
      </c>
      <c r="C31" s="969"/>
      <c r="D31" s="1861" t="s">
        <v>640</v>
      </c>
      <c r="E31" s="1165">
        <f>1/19</f>
        <v>5.2631578947368418E-2</v>
      </c>
      <c r="F31" s="1170" t="s">
        <v>726</v>
      </c>
      <c r="G31" s="1171"/>
      <c r="H31" s="1171"/>
      <c r="I31" s="1171"/>
      <c r="J31" s="1171" t="s">
        <v>727</v>
      </c>
      <c r="K31" s="1171"/>
      <c r="L31" s="1171"/>
      <c r="M31" s="1171"/>
      <c r="N31" s="1171"/>
      <c r="O31" s="1216" t="s">
        <v>3</v>
      </c>
      <c r="P31" s="1216"/>
      <c r="Q31" s="1216"/>
      <c r="R31" s="1223"/>
      <c r="S31" s="76" t="s">
        <v>952</v>
      </c>
    </row>
    <row r="32" spans="1:19" ht="12.65" customHeight="1" thickBot="1" x14ac:dyDescent="0.3">
      <c r="B32" s="1225"/>
      <c r="C32" s="773"/>
      <c r="D32" s="1862"/>
      <c r="E32" s="1863"/>
      <c r="F32" s="1864">
        <v>0</v>
      </c>
      <c r="G32" s="1174"/>
      <c r="H32" s="1174"/>
      <c r="I32" s="1174"/>
      <c r="J32" s="1174">
        <v>3</v>
      </c>
      <c r="K32" s="1174"/>
      <c r="L32" s="1174"/>
      <c r="M32" s="1174"/>
      <c r="N32" s="1174"/>
      <c r="O32" s="1227">
        <v>6</v>
      </c>
      <c r="P32" s="1228"/>
      <c r="Q32" s="1228"/>
      <c r="R32" s="1229"/>
    </row>
    <row r="33" spans="4:13" s="15" customFormat="1" ht="31.5" customHeight="1" x14ac:dyDescent="0.25">
      <c r="D33" s="1162" t="s">
        <v>829</v>
      </c>
      <c r="E33" s="1162"/>
      <c r="F33" s="1162"/>
      <c r="G33" s="1162"/>
      <c r="H33" s="1162"/>
      <c r="I33" s="1162"/>
      <c r="J33" s="1163"/>
      <c r="K33" s="1163"/>
      <c r="L33" s="1163"/>
      <c r="M33" s="1163"/>
    </row>
    <row r="34" spans="4:13" s="15" customFormat="1" ht="16" customHeight="1" x14ac:dyDescent="0.25">
      <c r="D34" s="1161" t="s">
        <v>801</v>
      </c>
      <c r="E34" s="1161"/>
      <c r="F34" s="1161"/>
      <c r="G34" s="1161"/>
      <c r="H34" s="1161"/>
      <c r="I34" s="1161"/>
      <c r="J34" s="1161"/>
      <c r="K34" s="816"/>
      <c r="L34" s="816"/>
    </row>
  </sheetData>
  <mergeCells count="113">
    <mergeCell ref="F25:R25"/>
    <mergeCell ref="K21:L21"/>
    <mergeCell ref="M21:N21"/>
    <mergeCell ref="K22:L22"/>
    <mergeCell ref="I22:J22"/>
    <mergeCell ref="M22:N22"/>
    <mergeCell ref="F19:H19"/>
    <mergeCell ref="I19:N19"/>
    <mergeCell ref="O19:R19"/>
    <mergeCell ref="F20:H20"/>
    <mergeCell ref="I20:N20"/>
    <mergeCell ref="O20:R20"/>
    <mergeCell ref="O32:R32"/>
    <mergeCell ref="O29:R29"/>
    <mergeCell ref="O26:R26"/>
    <mergeCell ref="O31:R31"/>
    <mergeCell ref="O30:R30"/>
    <mergeCell ref="O28:R28"/>
    <mergeCell ref="O27:R27"/>
    <mergeCell ref="P16:R16"/>
    <mergeCell ref="P17:R17"/>
    <mergeCell ref="P18:R18"/>
    <mergeCell ref="B31:B32"/>
    <mergeCell ref="E31:E32"/>
    <mergeCell ref="L16:O16"/>
    <mergeCell ref="L17:M17"/>
    <mergeCell ref="N17:O17"/>
    <mergeCell ref="L18:M18"/>
    <mergeCell ref="N18:O18"/>
    <mergeCell ref="F26:N26"/>
    <mergeCell ref="F27:I27"/>
    <mergeCell ref="J27:M27"/>
    <mergeCell ref="F28:I28"/>
    <mergeCell ref="J28:M28"/>
    <mergeCell ref="J29:N29"/>
    <mergeCell ref="O10:R10"/>
    <mergeCell ref="O11:R11"/>
    <mergeCell ref="O6:R6"/>
    <mergeCell ref="O7:R7"/>
    <mergeCell ref="P15:R15"/>
    <mergeCell ref="N12:O12"/>
    <mergeCell ref="N13:O13"/>
    <mergeCell ref="P12:R12"/>
    <mergeCell ref="P14:R14"/>
    <mergeCell ref="O8:R8"/>
    <mergeCell ref="P13:R13"/>
    <mergeCell ref="D1:R1"/>
    <mergeCell ref="B2:C2"/>
    <mergeCell ref="D2:D4"/>
    <mergeCell ref="E2:E4"/>
    <mergeCell ref="F2:R4"/>
    <mergeCell ref="B3:B4"/>
    <mergeCell ref="C3:C4"/>
    <mergeCell ref="B14:B15"/>
    <mergeCell ref="E14:E15"/>
    <mergeCell ref="F14:J14"/>
    <mergeCell ref="F15:J15"/>
    <mergeCell ref="B12:B13"/>
    <mergeCell ref="E12:E13"/>
    <mergeCell ref="F12:H12"/>
    <mergeCell ref="F13:H13"/>
    <mergeCell ref="I12:M12"/>
    <mergeCell ref="I13:M13"/>
    <mergeCell ref="K14:O14"/>
    <mergeCell ref="K15:O15"/>
    <mergeCell ref="B10:B11"/>
    <mergeCell ref="E10:E11"/>
    <mergeCell ref="B6:B8"/>
    <mergeCell ref="E6:E8"/>
    <mergeCell ref="F7:I7"/>
    <mergeCell ref="F8:I8"/>
    <mergeCell ref="F6:N6"/>
    <mergeCell ref="I11:N11"/>
    <mergeCell ref="J7:M7"/>
    <mergeCell ref="J8:M8"/>
    <mergeCell ref="F10:H10"/>
    <mergeCell ref="F11:H11"/>
    <mergeCell ref="I10:N10"/>
    <mergeCell ref="B16:B18"/>
    <mergeCell ref="E16:E18"/>
    <mergeCell ref="C17:C18"/>
    <mergeCell ref="F17:H17"/>
    <mergeCell ref="F18:H18"/>
    <mergeCell ref="F16:K16"/>
    <mergeCell ref="I17:K17"/>
    <mergeCell ref="I18:K18"/>
    <mergeCell ref="E21:E22"/>
    <mergeCell ref="Q21:R21"/>
    <mergeCell ref="Q22:R22"/>
    <mergeCell ref="B23:B24"/>
    <mergeCell ref="E23:E24"/>
    <mergeCell ref="O23:R23"/>
    <mergeCell ref="O24:R24"/>
    <mergeCell ref="K23:N23"/>
    <mergeCell ref="K24:N24"/>
    <mergeCell ref="F23:J23"/>
    <mergeCell ref="F24:J24"/>
    <mergeCell ref="I21:J21"/>
    <mergeCell ref="B19:B22"/>
    <mergeCell ref="D34:J34"/>
    <mergeCell ref="D33:M33"/>
    <mergeCell ref="B26:B28"/>
    <mergeCell ref="E26:E28"/>
    <mergeCell ref="C27:C28"/>
    <mergeCell ref="B29:B30"/>
    <mergeCell ref="E29:E30"/>
    <mergeCell ref="F29:I29"/>
    <mergeCell ref="F30:I30"/>
    <mergeCell ref="J30:N30"/>
    <mergeCell ref="J31:N31"/>
    <mergeCell ref="F31:I31"/>
    <mergeCell ref="F32:I32"/>
    <mergeCell ref="J32:N32"/>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O24"/>
  <sheetViews>
    <sheetView zoomScale="70" zoomScaleNormal="70" workbookViewId="0">
      <selection activeCell="N1" sqref="N1"/>
    </sheetView>
  </sheetViews>
  <sheetFormatPr defaultColWidth="9.1796875" defaultRowHeight="12.5" x14ac:dyDescent="0.25"/>
  <cols>
    <col min="1" max="1" width="3.1796875" style="15" customWidth="1"/>
    <col min="2" max="2" width="8.453125" style="15" customWidth="1"/>
    <col min="3" max="3" width="8.54296875" style="15" customWidth="1"/>
    <col min="4" max="4" width="47.1796875" style="15" customWidth="1"/>
    <col min="5" max="5" width="8" style="613" customWidth="1"/>
    <col min="6" max="6" width="18.54296875" style="15" customWidth="1"/>
    <col min="7" max="7" width="10.453125" style="15" customWidth="1"/>
    <col min="8" max="8" width="9.81640625" style="15" customWidth="1"/>
    <col min="9" max="9" width="14.26953125" style="15" customWidth="1"/>
    <col min="10" max="10" width="10.54296875" style="15" customWidth="1"/>
    <col min="11" max="11" width="10.81640625" style="15" customWidth="1"/>
    <col min="12" max="12" width="14.1796875" style="15" customWidth="1"/>
    <col min="13" max="13" width="18.26953125" style="15" customWidth="1"/>
    <col min="14" max="14" width="33.54296875" style="15" customWidth="1"/>
    <col min="15" max="16384" width="9.1796875" style="15"/>
  </cols>
  <sheetData>
    <row r="1" spans="1:15" ht="22.5" customHeight="1" thickBot="1" x14ac:dyDescent="0.3">
      <c r="D1" s="1429" t="s">
        <v>588</v>
      </c>
      <c r="E1" s="1430"/>
      <c r="F1" s="1430"/>
      <c r="G1" s="1430"/>
      <c r="H1" s="1430"/>
      <c r="I1" s="1430"/>
      <c r="J1" s="1430"/>
      <c r="K1" s="1430"/>
      <c r="L1" s="1430"/>
      <c r="M1" s="1431"/>
      <c r="N1" s="1145" t="s">
        <v>1299</v>
      </c>
    </row>
    <row r="2" spans="1:15" ht="23.25" customHeight="1" x14ac:dyDescent="0.25">
      <c r="B2" s="1410" t="s">
        <v>348</v>
      </c>
      <c r="C2" s="1410"/>
      <c r="E2" s="1205" t="s">
        <v>350</v>
      </c>
      <c r="F2" s="1412" t="s">
        <v>0</v>
      </c>
      <c r="G2" s="1412"/>
      <c r="H2" s="1412"/>
      <c r="I2" s="1412"/>
      <c r="J2" s="1412"/>
      <c r="K2" s="1412"/>
      <c r="L2" s="1412"/>
      <c r="M2" s="1413"/>
    </row>
    <row r="3" spans="1:15" ht="39" customHeight="1" x14ac:dyDescent="0.25">
      <c r="B3" s="1418" t="s">
        <v>294</v>
      </c>
      <c r="C3" s="1420" t="s">
        <v>328</v>
      </c>
      <c r="D3" s="410"/>
      <c r="E3" s="1206"/>
      <c r="F3" s="1414"/>
      <c r="G3" s="1414"/>
      <c r="H3" s="1414"/>
      <c r="I3" s="1414"/>
      <c r="J3" s="1414"/>
      <c r="K3" s="1414"/>
      <c r="L3" s="1414"/>
      <c r="M3" s="1415"/>
      <c r="N3" s="1132"/>
    </row>
    <row r="4" spans="1:15" ht="13" thickBot="1" x14ac:dyDescent="0.3">
      <c r="B4" s="1419"/>
      <c r="C4" s="1421"/>
      <c r="D4" s="27"/>
      <c r="E4" s="1411"/>
      <c r="F4" s="1416"/>
      <c r="G4" s="1416"/>
      <c r="H4" s="1416"/>
      <c r="I4" s="1416"/>
      <c r="J4" s="1416"/>
      <c r="K4" s="1416"/>
      <c r="L4" s="1416"/>
      <c r="M4" s="1417"/>
    </row>
    <row r="5" spans="1:15" x14ac:dyDescent="0.25">
      <c r="B5" s="489"/>
      <c r="C5" s="490"/>
      <c r="D5" s="12" t="s">
        <v>302</v>
      </c>
      <c r="E5" s="89"/>
      <c r="F5" s="254"/>
      <c r="G5" s="254"/>
      <c r="H5" s="254"/>
      <c r="I5" s="28"/>
      <c r="J5" s="28"/>
      <c r="K5" s="295"/>
      <c r="L5" s="28"/>
      <c r="M5" s="296"/>
    </row>
    <row r="6" spans="1:15" ht="13.5" customHeight="1" x14ac:dyDescent="0.25">
      <c r="B6" s="1427" t="s">
        <v>586</v>
      </c>
      <c r="C6" s="473"/>
      <c r="D6" s="72" t="s">
        <v>341</v>
      </c>
      <c r="E6" s="90"/>
      <c r="F6" s="253"/>
      <c r="G6" s="248"/>
      <c r="H6" s="248"/>
      <c r="I6" s="248"/>
      <c r="J6" s="248"/>
      <c r="K6" s="248"/>
      <c r="L6" s="248"/>
      <c r="M6" s="268"/>
    </row>
    <row r="7" spans="1:15" ht="36" customHeight="1" x14ac:dyDescent="0.2">
      <c r="B7" s="1427"/>
      <c r="C7" s="1427" t="s">
        <v>9</v>
      </c>
      <c r="D7" s="294" t="s">
        <v>204</v>
      </c>
      <c r="E7" s="1423">
        <f>(1/18)*(1/2)</f>
        <v>2.7777777777777776E-2</v>
      </c>
      <c r="F7" s="141" t="s">
        <v>3</v>
      </c>
      <c r="G7" s="1426" t="s">
        <v>683</v>
      </c>
      <c r="H7" s="1426"/>
      <c r="I7" s="1426"/>
      <c r="J7" s="1426" t="s">
        <v>684</v>
      </c>
      <c r="K7" s="1426"/>
      <c r="L7" s="1426"/>
      <c r="M7" s="718" t="s">
        <v>750</v>
      </c>
      <c r="N7" s="1132" t="s">
        <v>1003</v>
      </c>
    </row>
    <row r="8" spans="1:15" ht="37.5" customHeight="1" x14ac:dyDescent="0.2">
      <c r="B8" s="1427"/>
      <c r="C8" s="1427"/>
      <c r="D8" s="294" t="s">
        <v>205</v>
      </c>
      <c r="E8" s="1423"/>
      <c r="F8" s="141" t="s">
        <v>3</v>
      </c>
      <c r="G8" s="1426" t="s">
        <v>683</v>
      </c>
      <c r="H8" s="1426"/>
      <c r="I8" s="1426"/>
      <c r="J8" s="1426" t="s">
        <v>684</v>
      </c>
      <c r="K8" s="1426"/>
      <c r="L8" s="1426"/>
      <c r="M8" s="737" t="s">
        <v>750</v>
      </c>
      <c r="N8" s="1132" t="s">
        <v>1004</v>
      </c>
    </row>
    <row r="9" spans="1:15" ht="34.5" customHeight="1" x14ac:dyDescent="0.2">
      <c r="B9" s="1427"/>
      <c r="C9" s="1427"/>
      <c r="D9" s="294" t="s">
        <v>206</v>
      </c>
      <c r="E9" s="1423"/>
      <c r="F9" s="141" t="s">
        <v>3</v>
      </c>
      <c r="G9" s="1426" t="s">
        <v>683</v>
      </c>
      <c r="H9" s="1426"/>
      <c r="I9" s="1426"/>
      <c r="J9" s="1426" t="s">
        <v>684</v>
      </c>
      <c r="K9" s="1426"/>
      <c r="L9" s="1426"/>
      <c r="M9" s="737" t="s">
        <v>750</v>
      </c>
      <c r="N9" s="1132" t="s">
        <v>1005</v>
      </c>
    </row>
    <row r="10" spans="1:15" ht="34.5" customHeight="1" x14ac:dyDescent="0.2">
      <c r="B10" s="1427"/>
      <c r="C10" s="1427"/>
      <c r="D10" s="294" t="s">
        <v>207</v>
      </c>
      <c r="E10" s="1423"/>
      <c r="F10" s="141" t="s">
        <v>3</v>
      </c>
      <c r="G10" s="1426" t="s">
        <v>683</v>
      </c>
      <c r="H10" s="1426"/>
      <c r="I10" s="1426"/>
      <c r="J10" s="1426" t="s">
        <v>684</v>
      </c>
      <c r="K10" s="1426"/>
      <c r="L10" s="1426"/>
      <c r="M10" s="737" t="s">
        <v>750</v>
      </c>
      <c r="N10" s="1132" t="s">
        <v>1006</v>
      </c>
    </row>
    <row r="11" spans="1:15" ht="34.5" customHeight="1" x14ac:dyDescent="0.2">
      <c r="B11" s="1427"/>
      <c r="C11" s="1427"/>
      <c r="D11" s="294" t="s">
        <v>208</v>
      </c>
      <c r="E11" s="1423"/>
      <c r="F11" s="141" t="s">
        <v>3</v>
      </c>
      <c r="G11" s="1426" t="s">
        <v>683</v>
      </c>
      <c r="H11" s="1426"/>
      <c r="I11" s="1426"/>
      <c r="J11" s="1426" t="s">
        <v>684</v>
      </c>
      <c r="K11" s="1426"/>
      <c r="L11" s="1426"/>
      <c r="M11" s="737" t="s">
        <v>750</v>
      </c>
      <c r="N11" s="1132" t="s">
        <v>1007</v>
      </c>
    </row>
    <row r="12" spans="1:15" ht="34.5" customHeight="1" x14ac:dyDescent="0.2">
      <c r="B12" s="1427"/>
      <c r="C12" s="1427"/>
      <c r="D12" s="294" t="s">
        <v>209</v>
      </c>
      <c r="E12" s="1423"/>
      <c r="F12" s="141" t="s">
        <v>3</v>
      </c>
      <c r="G12" s="1426" t="s">
        <v>683</v>
      </c>
      <c r="H12" s="1426"/>
      <c r="I12" s="1426"/>
      <c r="J12" s="1426" t="s">
        <v>684</v>
      </c>
      <c r="K12" s="1426"/>
      <c r="L12" s="1426"/>
      <c r="M12" s="737" t="s">
        <v>750</v>
      </c>
      <c r="N12" s="1132" t="s">
        <v>1008</v>
      </c>
    </row>
    <row r="13" spans="1:15" ht="12.75" customHeight="1" x14ac:dyDescent="0.2">
      <c r="B13" s="1427"/>
      <c r="C13" s="1427"/>
      <c r="D13" s="23"/>
      <c r="E13" s="1432"/>
      <c r="F13" s="265">
        <v>6</v>
      </c>
      <c r="G13" s="1425">
        <v>4</v>
      </c>
      <c r="H13" s="1425"/>
      <c r="I13" s="1425"/>
      <c r="J13" s="1425">
        <v>2</v>
      </c>
      <c r="K13" s="1425"/>
      <c r="L13" s="1425"/>
      <c r="M13" s="315">
        <v>0</v>
      </c>
    </row>
    <row r="14" spans="1:15" ht="57" customHeight="1" x14ac:dyDescent="0.25">
      <c r="A14" s="15" t="s">
        <v>1009</v>
      </c>
      <c r="B14" s="1427"/>
      <c r="C14" s="1427" t="s">
        <v>9</v>
      </c>
      <c r="D14" s="17" t="s">
        <v>210</v>
      </c>
      <c r="E14" s="1422">
        <f>(1/18)*(1/2)</f>
        <v>2.7777777777777776E-2</v>
      </c>
      <c r="F14" s="253" t="s">
        <v>211</v>
      </c>
      <c r="G14" s="1433" t="s">
        <v>212</v>
      </c>
      <c r="H14" s="1433"/>
      <c r="I14" s="1433" t="s">
        <v>213</v>
      </c>
      <c r="J14" s="1433"/>
      <c r="K14" s="1433" t="s">
        <v>214</v>
      </c>
      <c r="L14" s="1433"/>
      <c r="M14" s="268" t="s">
        <v>215</v>
      </c>
      <c r="N14" s="1132" t="s">
        <v>1009</v>
      </c>
      <c r="O14" s="22"/>
    </row>
    <row r="15" spans="1:15" ht="61.5" customHeight="1" x14ac:dyDescent="0.25">
      <c r="B15" s="1427"/>
      <c r="C15" s="1427"/>
      <c r="D15" s="17" t="s">
        <v>751</v>
      </c>
      <c r="E15" s="1423"/>
      <c r="F15" s="142" t="s">
        <v>216</v>
      </c>
      <c r="G15" s="1426" t="s">
        <v>217</v>
      </c>
      <c r="H15" s="1426"/>
      <c r="I15" s="1426" t="s">
        <v>218</v>
      </c>
      <c r="J15" s="1426"/>
      <c r="K15" s="1426" t="s">
        <v>219</v>
      </c>
      <c r="L15" s="1426"/>
      <c r="M15" s="298" t="s">
        <v>220</v>
      </c>
      <c r="N15" s="1132" t="s">
        <v>1010</v>
      </c>
      <c r="O15" s="22"/>
    </row>
    <row r="16" spans="1:15" ht="70.5" customHeight="1" x14ac:dyDescent="0.25">
      <c r="B16" s="1427"/>
      <c r="C16" s="1427"/>
      <c r="D16" s="17" t="s">
        <v>238</v>
      </c>
      <c r="E16" s="1423"/>
      <c r="F16" s="142" t="s">
        <v>221</v>
      </c>
      <c r="G16" s="1426" t="s">
        <v>222</v>
      </c>
      <c r="H16" s="1426"/>
      <c r="I16" s="1426" t="s">
        <v>223</v>
      </c>
      <c r="J16" s="1426"/>
      <c r="K16" s="1426" t="s">
        <v>224</v>
      </c>
      <c r="L16" s="1426"/>
      <c r="M16" s="298" t="s">
        <v>278</v>
      </c>
      <c r="N16" s="1132" t="s">
        <v>1011</v>
      </c>
      <c r="O16" s="22"/>
    </row>
    <row r="17" spans="2:15" ht="71.25" customHeight="1" x14ac:dyDescent="0.25">
      <c r="B17" s="1427"/>
      <c r="C17" s="1427"/>
      <c r="D17" s="17" t="s">
        <v>239</v>
      </c>
      <c r="E17" s="1423"/>
      <c r="F17" s="142" t="s">
        <v>225</v>
      </c>
      <c r="G17" s="1426" t="s">
        <v>226</v>
      </c>
      <c r="H17" s="1426"/>
      <c r="I17" s="1426" t="s">
        <v>227</v>
      </c>
      <c r="J17" s="1426"/>
      <c r="K17" s="1426" t="s">
        <v>228</v>
      </c>
      <c r="L17" s="1426"/>
      <c r="M17" s="298" t="s">
        <v>229</v>
      </c>
      <c r="N17" s="1132" t="s">
        <v>1012</v>
      </c>
      <c r="O17" s="22"/>
    </row>
    <row r="18" spans="2:15" ht="72.75" customHeight="1" x14ac:dyDescent="0.25">
      <c r="B18" s="1427"/>
      <c r="C18" s="1427"/>
      <c r="D18" s="17" t="s">
        <v>240</v>
      </c>
      <c r="E18" s="1423"/>
      <c r="F18" s="142" t="s">
        <v>230</v>
      </c>
      <c r="G18" s="1426" t="s">
        <v>231</v>
      </c>
      <c r="H18" s="1426"/>
      <c r="I18" s="1426" t="s">
        <v>232</v>
      </c>
      <c r="J18" s="1426"/>
      <c r="K18" s="1426" t="s">
        <v>233</v>
      </c>
      <c r="L18" s="1426"/>
      <c r="M18" s="298" t="s">
        <v>234</v>
      </c>
      <c r="N18" s="1132" t="s">
        <v>1013</v>
      </c>
      <c r="O18" s="22"/>
    </row>
    <row r="19" spans="2:15" ht="59.25" customHeight="1" x14ac:dyDescent="0.25">
      <c r="B19" s="1427"/>
      <c r="C19" s="1427"/>
      <c r="D19" s="17" t="s">
        <v>241</v>
      </c>
      <c r="E19" s="1423"/>
      <c r="F19" s="142" t="s">
        <v>235</v>
      </c>
      <c r="G19" s="1426" t="s">
        <v>236</v>
      </c>
      <c r="H19" s="1426"/>
      <c r="I19" s="1426" t="s">
        <v>237</v>
      </c>
      <c r="J19" s="1426"/>
      <c r="K19" s="1426" t="s">
        <v>685</v>
      </c>
      <c r="L19" s="1426"/>
      <c r="M19" s="298" t="s">
        <v>353</v>
      </c>
      <c r="N19" s="1132" t="s">
        <v>1014</v>
      </c>
      <c r="O19" s="22"/>
    </row>
    <row r="20" spans="2:15" ht="13" thickBot="1" x14ac:dyDescent="0.3">
      <c r="B20" s="1428"/>
      <c r="C20" s="1428"/>
      <c r="D20" s="17"/>
      <c r="E20" s="1424"/>
      <c r="F20" s="258">
        <v>0</v>
      </c>
      <c r="G20" s="1402">
        <v>2</v>
      </c>
      <c r="H20" s="1402"/>
      <c r="I20" s="1402">
        <v>3</v>
      </c>
      <c r="J20" s="1402"/>
      <c r="K20" s="1402">
        <v>4</v>
      </c>
      <c r="L20" s="1402"/>
      <c r="M20" s="246">
        <v>6</v>
      </c>
      <c r="N20" s="22"/>
      <c r="O20" s="22"/>
    </row>
    <row r="21" spans="2:15" ht="18.649999999999999" customHeight="1" x14ac:dyDescent="0.25">
      <c r="D21" s="1162" t="s">
        <v>800</v>
      </c>
      <c r="E21" s="1162"/>
      <c r="F21" s="1162"/>
      <c r="G21" s="1162"/>
      <c r="H21" s="1162"/>
      <c r="I21" s="1162"/>
      <c r="J21" s="1162"/>
      <c r="K21" s="1162"/>
      <c r="L21" s="1162"/>
      <c r="M21" s="1162"/>
    </row>
    <row r="22" spans="2:15" ht="16" customHeight="1" x14ac:dyDescent="0.25">
      <c r="D22" s="1161" t="s">
        <v>801</v>
      </c>
      <c r="E22" s="1161"/>
      <c r="F22" s="1161"/>
      <c r="G22" s="1161"/>
      <c r="H22" s="1161"/>
      <c r="I22" s="1161"/>
      <c r="J22" s="1161"/>
      <c r="K22" s="816"/>
      <c r="L22" s="816"/>
    </row>
    <row r="23" spans="2:15" ht="12.75" customHeight="1" x14ac:dyDescent="0.25">
      <c r="C23" s="149"/>
      <c r="D23" s="827" t="s">
        <v>814</v>
      </c>
      <c r="E23" s="827"/>
      <c r="F23" s="827"/>
      <c r="G23" s="827"/>
      <c r="H23" s="827"/>
      <c r="I23" s="827"/>
      <c r="J23" s="827"/>
      <c r="K23" s="827"/>
      <c r="L23" s="827"/>
      <c r="M23" s="827"/>
    </row>
    <row r="24" spans="2:15" x14ac:dyDescent="0.25">
      <c r="D24" s="55"/>
      <c r="E24" s="612"/>
      <c r="F24" s="251"/>
      <c r="G24" s="251"/>
      <c r="H24" s="251"/>
      <c r="I24" s="251"/>
      <c r="J24" s="251"/>
      <c r="K24" s="251"/>
      <c r="L24" s="251"/>
      <c r="M24" s="251"/>
    </row>
  </sheetData>
  <mergeCells count="48">
    <mergeCell ref="J12:L12"/>
    <mergeCell ref="G15:H15"/>
    <mergeCell ref="C14:C20"/>
    <mergeCell ref="C7:C13"/>
    <mergeCell ref="E7:E13"/>
    <mergeCell ref="G14:H14"/>
    <mergeCell ref="I14:J14"/>
    <mergeCell ref="K14:L14"/>
    <mergeCell ref="G11:I11"/>
    <mergeCell ref="J11:L11"/>
    <mergeCell ref="G12:I12"/>
    <mergeCell ref="K20:L20"/>
    <mergeCell ref="I15:J15"/>
    <mergeCell ref="K15:L15"/>
    <mergeCell ref="G16:H16"/>
    <mergeCell ref="I16:J16"/>
    <mergeCell ref="I19:J19"/>
    <mergeCell ref="K19:L19"/>
    <mergeCell ref="G20:H20"/>
    <mergeCell ref="I20:J20"/>
    <mergeCell ref="D1:M1"/>
    <mergeCell ref="G7:I7"/>
    <mergeCell ref="J7:L7"/>
    <mergeCell ref="G8:I8"/>
    <mergeCell ref="J8:L8"/>
    <mergeCell ref="K16:L16"/>
    <mergeCell ref="G17:H17"/>
    <mergeCell ref="I17:J17"/>
    <mergeCell ref="K17:L17"/>
    <mergeCell ref="G18:H18"/>
    <mergeCell ref="I18:J18"/>
    <mergeCell ref="K18:L18"/>
    <mergeCell ref="D22:J22"/>
    <mergeCell ref="B2:C2"/>
    <mergeCell ref="E2:E4"/>
    <mergeCell ref="F2:M4"/>
    <mergeCell ref="B3:B4"/>
    <mergeCell ref="C3:C4"/>
    <mergeCell ref="D21:M21"/>
    <mergeCell ref="E14:E20"/>
    <mergeCell ref="G13:I13"/>
    <mergeCell ref="J13:L13"/>
    <mergeCell ref="G9:I9"/>
    <mergeCell ref="J9:L9"/>
    <mergeCell ref="G10:I10"/>
    <mergeCell ref="J10:L10"/>
    <mergeCell ref="B6:B20"/>
    <mergeCell ref="G19:H19"/>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N24"/>
  <sheetViews>
    <sheetView zoomScale="70" zoomScaleNormal="70" workbookViewId="0">
      <selection activeCell="N1" sqref="N1"/>
    </sheetView>
  </sheetViews>
  <sheetFormatPr defaultColWidth="9.1796875" defaultRowHeight="12.5" x14ac:dyDescent="0.25"/>
  <cols>
    <col min="1" max="1" width="3.1796875" style="15" customWidth="1"/>
    <col min="2" max="2" width="7.81640625" style="149" customWidth="1"/>
    <col min="3" max="3" width="8.1796875" style="149" customWidth="1"/>
    <col min="4" max="4" width="39.81640625" style="15" customWidth="1"/>
    <col min="5" max="5" width="8.54296875" style="149" customWidth="1"/>
    <col min="6" max="6" width="17.453125" style="15" customWidth="1"/>
    <col min="7" max="7" width="15.26953125" style="15" customWidth="1"/>
    <col min="8" max="8" width="11" style="15" customWidth="1"/>
    <col min="9" max="9" width="14.54296875" style="15" customWidth="1"/>
    <col min="10" max="10" width="14.26953125" style="15" customWidth="1"/>
    <col min="11" max="11" width="10.81640625" style="15" customWidth="1"/>
    <col min="12" max="12" width="16.453125" style="15" customWidth="1"/>
    <col min="13" max="13" width="17.453125" style="15" customWidth="1"/>
    <col min="14" max="14" width="29" style="15" customWidth="1"/>
    <col min="15" max="16384" width="9.1796875" style="15"/>
  </cols>
  <sheetData>
    <row r="1" spans="2:14" ht="22.5" customHeight="1" thickBot="1" x14ac:dyDescent="0.3">
      <c r="D1" s="1429" t="s">
        <v>589</v>
      </c>
      <c r="E1" s="1430"/>
      <c r="F1" s="1430"/>
      <c r="G1" s="1430"/>
      <c r="H1" s="1430"/>
      <c r="I1" s="1430"/>
      <c r="J1" s="1430"/>
      <c r="K1" s="1430"/>
      <c r="L1" s="1430"/>
      <c r="M1" s="1431"/>
      <c r="N1" s="1145" t="s">
        <v>1299</v>
      </c>
    </row>
    <row r="2" spans="2:14" ht="23.25" customHeight="1" thickBot="1" x14ac:dyDescent="0.3">
      <c r="B2" s="1435" t="s">
        <v>348</v>
      </c>
      <c r="C2" s="1435"/>
      <c r="E2" s="1205" t="s">
        <v>350</v>
      </c>
      <c r="F2" s="1412" t="s">
        <v>0</v>
      </c>
      <c r="G2" s="1412"/>
      <c r="H2" s="1412"/>
      <c r="I2" s="1412"/>
      <c r="J2" s="1412"/>
      <c r="K2" s="1412"/>
      <c r="L2" s="1412"/>
      <c r="M2" s="1413"/>
    </row>
    <row r="3" spans="2:14" ht="33.75" customHeight="1" x14ac:dyDescent="0.25">
      <c r="B3" s="1393" t="s">
        <v>294</v>
      </c>
      <c r="C3" s="1436" t="s">
        <v>328</v>
      </c>
      <c r="D3" s="410"/>
      <c r="E3" s="1206"/>
      <c r="F3" s="1414"/>
      <c r="G3" s="1414"/>
      <c r="H3" s="1414"/>
      <c r="I3" s="1414"/>
      <c r="J3" s="1414"/>
      <c r="K3" s="1414"/>
      <c r="L3" s="1414"/>
      <c r="M3" s="1415"/>
    </row>
    <row r="4" spans="2:14" ht="13" thickBot="1" x14ac:dyDescent="0.3">
      <c r="B4" s="1419"/>
      <c r="C4" s="1421"/>
      <c r="D4" s="27"/>
      <c r="E4" s="1411"/>
      <c r="F4" s="1416"/>
      <c r="G4" s="1416"/>
      <c r="H4" s="1416"/>
      <c r="I4" s="1416"/>
      <c r="J4" s="1416"/>
      <c r="K4" s="1416"/>
      <c r="L4" s="1416"/>
      <c r="M4" s="1417"/>
    </row>
    <row r="5" spans="2:14" x14ac:dyDescent="0.25">
      <c r="B5" s="492"/>
      <c r="C5" s="492"/>
      <c r="D5" s="12" t="s">
        <v>339</v>
      </c>
      <c r="E5" s="264"/>
      <c r="F5" s="249"/>
      <c r="G5" s="249"/>
      <c r="H5" s="249"/>
      <c r="I5" s="249"/>
      <c r="J5" s="249"/>
      <c r="K5" s="249"/>
      <c r="L5" s="249"/>
      <c r="M5" s="299"/>
    </row>
    <row r="6" spans="2:14" x14ac:dyDescent="0.25">
      <c r="B6" s="1427" t="s">
        <v>586</v>
      </c>
      <c r="C6" s="493"/>
      <c r="D6" s="72" t="s">
        <v>340</v>
      </c>
      <c r="E6" s="89"/>
      <c r="F6" s="254"/>
      <c r="G6" s="254"/>
      <c r="H6" s="254"/>
      <c r="I6" s="254"/>
      <c r="J6" s="254"/>
      <c r="K6" s="254"/>
      <c r="L6" s="254"/>
      <c r="M6" s="267"/>
    </row>
    <row r="7" spans="2:14" ht="27" customHeight="1" x14ac:dyDescent="0.2">
      <c r="B7" s="1427"/>
      <c r="C7" s="1437" t="s">
        <v>9</v>
      </c>
      <c r="D7" s="17" t="s">
        <v>242</v>
      </c>
      <c r="E7" s="1422">
        <f>(1/18)*(1/2)</f>
        <v>2.7777777777777776E-2</v>
      </c>
      <c r="F7" s="141" t="s">
        <v>3</v>
      </c>
      <c r="G7" s="1434" t="s">
        <v>692</v>
      </c>
      <c r="H7" s="1434"/>
      <c r="I7" s="1434"/>
      <c r="J7" s="1434" t="s">
        <v>693</v>
      </c>
      <c r="K7" s="1434"/>
      <c r="L7" s="1434"/>
      <c r="M7" s="297" t="s">
        <v>752</v>
      </c>
      <c r="N7" s="1132" t="s">
        <v>1015</v>
      </c>
    </row>
    <row r="8" spans="2:14" ht="27" customHeight="1" x14ac:dyDescent="0.2">
      <c r="B8" s="1427"/>
      <c r="C8" s="1437"/>
      <c r="D8" s="17" t="s">
        <v>243</v>
      </c>
      <c r="E8" s="1423"/>
      <c r="F8" s="141" t="s">
        <v>3</v>
      </c>
      <c r="G8" s="1434" t="s">
        <v>692</v>
      </c>
      <c r="H8" s="1434"/>
      <c r="I8" s="1434"/>
      <c r="J8" s="1434" t="s">
        <v>693</v>
      </c>
      <c r="K8" s="1434"/>
      <c r="L8" s="1434"/>
      <c r="M8" s="297" t="s">
        <v>752</v>
      </c>
      <c r="N8" s="1132" t="s">
        <v>1016</v>
      </c>
    </row>
    <row r="9" spans="2:14" ht="27" customHeight="1" x14ac:dyDescent="0.2">
      <c r="B9" s="1427"/>
      <c r="C9" s="1437"/>
      <c r="D9" s="17" t="s">
        <v>244</v>
      </c>
      <c r="E9" s="1423"/>
      <c r="F9" s="141" t="s">
        <v>3</v>
      </c>
      <c r="G9" s="1434" t="s">
        <v>692</v>
      </c>
      <c r="H9" s="1434"/>
      <c r="I9" s="1434"/>
      <c r="J9" s="1434" t="s">
        <v>693</v>
      </c>
      <c r="K9" s="1434"/>
      <c r="L9" s="1434"/>
      <c r="M9" s="297" t="s">
        <v>752</v>
      </c>
      <c r="N9" s="1132" t="s">
        <v>1017</v>
      </c>
    </row>
    <row r="10" spans="2:14" ht="27" customHeight="1" x14ac:dyDescent="0.2">
      <c r="B10" s="1427"/>
      <c r="C10" s="1437"/>
      <c r="D10" s="17" t="s">
        <v>245</v>
      </c>
      <c r="E10" s="1423"/>
      <c r="F10" s="141" t="s">
        <v>3</v>
      </c>
      <c r="G10" s="1434" t="s">
        <v>692</v>
      </c>
      <c r="H10" s="1434"/>
      <c r="I10" s="1434"/>
      <c r="J10" s="1434" t="s">
        <v>693</v>
      </c>
      <c r="K10" s="1434"/>
      <c r="L10" s="1434"/>
      <c r="M10" s="297" t="s">
        <v>752</v>
      </c>
      <c r="N10" s="1132" t="s">
        <v>1018</v>
      </c>
    </row>
    <row r="11" spans="2:14" ht="27" customHeight="1" x14ac:dyDescent="0.2">
      <c r="B11" s="1427"/>
      <c r="C11" s="1437"/>
      <c r="D11" s="17" t="s">
        <v>246</v>
      </c>
      <c r="E11" s="1423"/>
      <c r="F11" s="141" t="s">
        <v>3</v>
      </c>
      <c r="G11" s="1434" t="s">
        <v>692</v>
      </c>
      <c r="H11" s="1434"/>
      <c r="I11" s="1434"/>
      <c r="J11" s="1434" t="s">
        <v>693</v>
      </c>
      <c r="K11" s="1434"/>
      <c r="L11" s="1434"/>
      <c r="M11" s="297" t="s">
        <v>752</v>
      </c>
      <c r="N11" s="1132" t="s">
        <v>1019</v>
      </c>
    </row>
    <row r="12" spans="2:14" ht="27" customHeight="1" x14ac:dyDescent="0.2">
      <c r="B12" s="1427"/>
      <c r="C12" s="1437"/>
      <c r="D12" s="17" t="s">
        <v>247</v>
      </c>
      <c r="E12" s="1423"/>
      <c r="F12" s="141" t="s">
        <v>3</v>
      </c>
      <c r="G12" s="1434" t="s">
        <v>692</v>
      </c>
      <c r="H12" s="1434"/>
      <c r="I12" s="1434"/>
      <c r="J12" s="1434" t="s">
        <v>693</v>
      </c>
      <c r="K12" s="1434"/>
      <c r="L12" s="1434"/>
      <c r="M12" s="297" t="s">
        <v>752</v>
      </c>
      <c r="N12" s="1132" t="s">
        <v>1020</v>
      </c>
    </row>
    <row r="13" spans="2:14" x14ac:dyDescent="0.2">
      <c r="B13" s="1427"/>
      <c r="C13" s="1437"/>
      <c r="D13" s="17"/>
      <c r="E13" s="1432"/>
      <c r="F13" s="265">
        <v>6</v>
      </c>
      <c r="G13" s="1425">
        <v>4</v>
      </c>
      <c r="H13" s="1425"/>
      <c r="I13" s="1425"/>
      <c r="J13" s="1425">
        <v>2</v>
      </c>
      <c r="K13" s="1425"/>
      <c r="L13" s="1425"/>
      <c r="M13" s="315">
        <v>0</v>
      </c>
    </row>
    <row r="14" spans="2:14" ht="46.5" customHeight="1" x14ac:dyDescent="0.25">
      <c r="B14" s="1427"/>
      <c r="C14" s="1437" t="s">
        <v>9</v>
      </c>
      <c r="D14" s="17" t="s">
        <v>248</v>
      </c>
      <c r="E14" s="1422">
        <f>(1/18)*(1/2)</f>
        <v>2.7777777777777776E-2</v>
      </c>
      <c r="F14" s="584" t="s">
        <v>254</v>
      </c>
      <c r="G14" s="1433" t="s">
        <v>255</v>
      </c>
      <c r="H14" s="1433"/>
      <c r="I14" s="1433" t="s">
        <v>686</v>
      </c>
      <c r="J14" s="1433"/>
      <c r="K14" s="1433" t="s">
        <v>256</v>
      </c>
      <c r="L14" s="1433"/>
      <c r="M14" s="585" t="s">
        <v>257</v>
      </c>
      <c r="N14" s="1132" t="s">
        <v>1021</v>
      </c>
    </row>
    <row r="15" spans="2:14" ht="45.75" customHeight="1" x14ac:dyDescent="0.25">
      <c r="B15" s="1427"/>
      <c r="C15" s="1437"/>
      <c r="D15" s="17" t="s">
        <v>249</v>
      </c>
      <c r="E15" s="1423"/>
      <c r="F15" s="142" t="s">
        <v>258</v>
      </c>
      <c r="G15" s="1426" t="s">
        <v>259</v>
      </c>
      <c r="H15" s="1426"/>
      <c r="I15" s="1426" t="s">
        <v>687</v>
      </c>
      <c r="J15" s="1426"/>
      <c r="K15" s="1426" t="s">
        <v>260</v>
      </c>
      <c r="L15" s="1426"/>
      <c r="M15" s="298" t="s">
        <v>261</v>
      </c>
      <c r="N15" s="1132" t="s">
        <v>1022</v>
      </c>
    </row>
    <row r="16" spans="2:14" ht="60" customHeight="1" x14ac:dyDescent="0.25">
      <c r="B16" s="1427"/>
      <c r="C16" s="1437"/>
      <c r="D16" s="17" t="s">
        <v>250</v>
      </c>
      <c r="E16" s="1423"/>
      <c r="F16" s="142" t="s">
        <v>262</v>
      </c>
      <c r="G16" s="1426" t="s">
        <v>263</v>
      </c>
      <c r="H16" s="1426"/>
      <c r="I16" s="1426" t="s">
        <v>688</v>
      </c>
      <c r="J16" s="1426"/>
      <c r="K16" s="1426" t="s">
        <v>264</v>
      </c>
      <c r="L16" s="1426"/>
      <c r="M16" s="298" t="s">
        <v>265</v>
      </c>
      <c r="N16" s="1132" t="s">
        <v>1023</v>
      </c>
    </row>
    <row r="17" spans="2:14" ht="53.25" customHeight="1" x14ac:dyDescent="0.25">
      <c r="B17" s="1427"/>
      <c r="C17" s="1437"/>
      <c r="D17" s="17" t="s">
        <v>251</v>
      </c>
      <c r="E17" s="1423"/>
      <c r="F17" s="142" t="s">
        <v>266</v>
      </c>
      <c r="G17" s="1426" t="s">
        <v>267</v>
      </c>
      <c r="H17" s="1426"/>
      <c r="I17" s="1426" t="s">
        <v>689</v>
      </c>
      <c r="J17" s="1426"/>
      <c r="K17" s="1426" t="s">
        <v>268</v>
      </c>
      <c r="L17" s="1426"/>
      <c r="M17" s="298" t="s">
        <v>269</v>
      </c>
      <c r="N17" s="1132" t="s">
        <v>1024</v>
      </c>
    </row>
    <row r="18" spans="2:14" ht="52.5" customHeight="1" x14ac:dyDescent="0.25">
      <c r="B18" s="1427"/>
      <c r="C18" s="1437"/>
      <c r="D18" s="17" t="s">
        <v>252</v>
      </c>
      <c r="E18" s="1423"/>
      <c r="F18" s="142" t="s">
        <v>270</v>
      </c>
      <c r="G18" s="1426" t="s">
        <v>271</v>
      </c>
      <c r="H18" s="1426"/>
      <c r="I18" s="1426" t="s">
        <v>690</v>
      </c>
      <c r="J18" s="1426"/>
      <c r="K18" s="1426" t="s">
        <v>272</v>
      </c>
      <c r="L18" s="1426"/>
      <c r="M18" s="298" t="s">
        <v>273</v>
      </c>
      <c r="N18" s="1132" t="s">
        <v>1025</v>
      </c>
    </row>
    <row r="19" spans="2:14" s="609" customFormat="1" ht="51" customHeight="1" x14ac:dyDescent="0.25">
      <c r="B19" s="1427"/>
      <c r="C19" s="1437"/>
      <c r="D19" s="608" t="s">
        <v>253</v>
      </c>
      <c r="E19" s="1423"/>
      <c r="F19" s="142" t="s">
        <v>274</v>
      </c>
      <c r="G19" s="1426" t="s">
        <v>275</v>
      </c>
      <c r="H19" s="1426"/>
      <c r="I19" s="1426" t="s">
        <v>691</v>
      </c>
      <c r="J19" s="1426"/>
      <c r="K19" s="1426" t="s">
        <v>276</v>
      </c>
      <c r="L19" s="1426"/>
      <c r="M19" s="298" t="s">
        <v>277</v>
      </c>
      <c r="N19" s="1132" t="s">
        <v>1026</v>
      </c>
    </row>
    <row r="20" spans="2:14" ht="13" thickBot="1" x14ac:dyDescent="0.3">
      <c r="B20" s="1428"/>
      <c r="C20" s="1438"/>
      <c r="E20" s="1424"/>
      <c r="F20" s="580">
        <v>0</v>
      </c>
      <c r="G20" s="1227">
        <v>2</v>
      </c>
      <c r="H20" s="1227"/>
      <c r="I20" s="1227">
        <v>3</v>
      </c>
      <c r="J20" s="1227"/>
      <c r="K20" s="1227">
        <v>4</v>
      </c>
      <c r="L20" s="1227"/>
      <c r="M20" s="579">
        <v>6</v>
      </c>
    </row>
    <row r="21" spans="2:14" ht="18.649999999999999" customHeight="1" x14ac:dyDescent="0.25">
      <c r="B21" s="15"/>
      <c r="C21" s="15"/>
      <c r="D21" s="1162" t="s">
        <v>800</v>
      </c>
      <c r="E21" s="1162"/>
      <c r="F21" s="1162"/>
      <c r="G21" s="1162"/>
      <c r="H21" s="1162"/>
      <c r="I21" s="1162"/>
      <c r="J21" s="1162"/>
      <c r="K21" s="1162"/>
      <c r="L21" s="1162"/>
      <c r="M21" s="1162"/>
    </row>
    <row r="22" spans="2:14" ht="16" customHeight="1" x14ac:dyDescent="0.25">
      <c r="B22" s="15"/>
      <c r="C22" s="15"/>
      <c r="D22" s="1161" t="s">
        <v>801</v>
      </c>
      <c r="E22" s="1161"/>
      <c r="F22" s="1161"/>
      <c r="G22" s="1161"/>
      <c r="H22" s="1161"/>
      <c r="I22" s="1161"/>
      <c r="J22" s="1161"/>
      <c r="K22" s="816"/>
      <c r="L22" s="816"/>
    </row>
    <row r="23" spans="2:14" ht="12.75" customHeight="1" x14ac:dyDescent="0.25">
      <c r="B23" s="15"/>
      <c r="D23" s="827" t="s">
        <v>814</v>
      </c>
      <c r="E23" s="827"/>
      <c r="F23" s="827"/>
      <c r="G23" s="827"/>
      <c r="H23" s="827"/>
      <c r="I23" s="827"/>
      <c r="J23" s="827"/>
      <c r="K23" s="827"/>
      <c r="L23" s="827"/>
      <c r="M23" s="827"/>
    </row>
    <row r="24" spans="2:14" ht="18" customHeight="1" x14ac:dyDescent="0.25">
      <c r="D24" s="55"/>
    </row>
  </sheetData>
  <mergeCells count="48">
    <mergeCell ref="C7:C13"/>
    <mergeCell ref="I15:J15"/>
    <mergeCell ref="K15:L15"/>
    <mergeCell ref="G16:H16"/>
    <mergeCell ref="I16:J16"/>
    <mergeCell ref="K16:L16"/>
    <mergeCell ref="G14:H14"/>
    <mergeCell ref="I14:J14"/>
    <mergeCell ref="K14:L14"/>
    <mergeCell ref="J12:L12"/>
    <mergeCell ref="J13:L13"/>
    <mergeCell ref="G12:I12"/>
    <mergeCell ref="B6:B20"/>
    <mergeCell ref="G19:H19"/>
    <mergeCell ref="I19:J19"/>
    <mergeCell ref="K19:L19"/>
    <mergeCell ref="G20:H20"/>
    <mergeCell ref="I20:J20"/>
    <mergeCell ref="K20:L20"/>
    <mergeCell ref="G17:H17"/>
    <mergeCell ref="I17:J17"/>
    <mergeCell ref="K17:L17"/>
    <mergeCell ref="G18:H18"/>
    <mergeCell ref="I18:J18"/>
    <mergeCell ref="K18:L18"/>
    <mergeCell ref="G15:H15"/>
    <mergeCell ref="C14:C20"/>
    <mergeCell ref="E14:E20"/>
    <mergeCell ref="B2:C2"/>
    <mergeCell ref="E2:E4"/>
    <mergeCell ref="F2:M4"/>
    <mergeCell ref="B3:B4"/>
    <mergeCell ref="C3:C4"/>
    <mergeCell ref="D21:M21"/>
    <mergeCell ref="D22:J22"/>
    <mergeCell ref="G13:I13"/>
    <mergeCell ref="D1:M1"/>
    <mergeCell ref="G7:I7"/>
    <mergeCell ref="J7:L7"/>
    <mergeCell ref="G8:I8"/>
    <mergeCell ref="J8:L8"/>
    <mergeCell ref="G9:I9"/>
    <mergeCell ref="J9:L9"/>
    <mergeCell ref="G10:I10"/>
    <mergeCell ref="J10:L10"/>
    <mergeCell ref="G11:I11"/>
    <mergeCell ref="J11:L11"/>
    <mergeCell ref="E7:E13"/>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B1:N28"/>
  <sheetViews>
    <sheetView zoomScale="70" zoomScaleNormal="70" zoomScalePageLayoutView="80" workbookViewId="0">
      <selection activeCell="N1" sqref="N1"/>
    </sheetView>
  </sheetViews>
  <sheetFormatPr defaultColWidth="9.1796875" defaultRowHeight="12.5" x14ac:dyDescent="0.25"/>
  <cols>
    <col min="1" max="1" width="3.1796875" style="15" customWidth="1"/>
    <col min="2" max="3" width="9" style="149" customWidth="1"/>
    <col min="4" max="4" width="47.7265625" style="15" customWidth="1"/>
    <col min="5" max="5" width="8.26953125" style="15" customWidth="1"/>
    <col min="6" max="6" width="15.54296875" style="15" customWidth="1"/>
    <col min="7" max="7" width="10.453125" style="15" customWidth="1"/>
    <col min="8" max="8" width="11" style="15" customWidth="1"/>
    <col min="9" max="9" width="13.453125" style="15" customWidth="1"/>
    <col min="10" max="10" width="13.1796875" style="15" customWidth="1"/>
    <col min="11" max="12" width="10.81640625" style="15" customWidth="1"/>
    <col min="13" max="13" width="11.54296875" style="15" customWidth="1"/>
    <col min="14" max="14" width="39.1796875" style="15" customWidth="1"/>
    <col min="15" max="16384" width="9.1796875" style="15"/>
  </cols>
  <sheetData>
    <row r="1" spans="2:14" ht="22.5" customHeight="1" thickBot="1" x14ac:dyDescent="0.3">
      <c r="D1" s="1429" t="s">
        <v>590</v>
      </c>
      <c r="E1" s="1430"/>
      <c r="F1" s="1430"/>
      <c r="G1" s="1430"/>
      <c r="H1" s="1430"/>
      <c r="I1" s="1430"/>
      <c r="J1" s="1430"/>
      <c r="K1" s="1430"/>
      <c r="L1" s="1430"/>
      <c r="M1" s="1430"/>
      <c r="N1" s="1145" t="s">
        <v>1299</v>
      </c>
    </row>
    <row r="2" spans="2:14" ht="26.25" customHeight="1" thickBot="1" x14ac:dyDescent="0.3">
      <c r="B2" s="1435" t="s">
        <v>348</v>
      </c>
      <c r="C2" s="1435"/>
      <c r="D2" s="46"/>
      <c r="E2" s="1205" t="s">
        <v>350</v>
      </c>
      <c r="F2" s="1457" t="s">
        <v>0</v>
      </c>
      <c r="G2" s="1412"/>
      <c r="H2" s="1412"/>
      <c r="I2" s="1412"/>
      <c r="J2" s="1412"/>
      <c r="K2" s="1412"/>
      <c r="L2" s="1412"/>
      <c r="M2" s="1413"/>
    </row>
    <row r="3" spans="2:14" ht="21.5" thickBot="1" x14ac:dyDescent="0.3">
      <c r="B3" s="1069" t="s">
        <v>294</v>
      </c>
      <c r="C3" s="1073" t="s">
        <v>328</v>
      </c>
      <c r="D3" s="27"/>
      <c r="E3" s="1279"/>
      <c r="F3" s="1458"/>
      <c r="G3" s="1416"/>
      <c r="H3" s="1416"/>
      <c r="I3" s="1416"/>
      <c r="J3" s="1416"/>
      <c r="K3" s="1416"/>
      <c r="L3" s="1416"/>
      <c r="M3" s="1417"/>
    </row>
    <row r="4" spans="2:14" ht="22.5" customHeight="1" x14ac:dyDescent="0.25">
      <c r="B4" s="1057"/>
      <c r="C4" s="1066"/>
      <c r="D4" s="12" t="s">
        <v>339</v>
      </c>
      <c r="E4" s="91"/>
      <c r="F4" s="249"/>
      <c r="G4" s="249"/>
      <c r="H4" s="249"/>
      <c r="I4" s="249"/>
      <c r="J4" s="249"/>
      <c r="K4" s="249"/>
      <c r="L4" s="249"/>
      <c r="M4" s="299"/>
    </row>
    <row r="5" spans="2:14" ht="46.5" customHeight="1" x14ac:dyDescent="0.25">
      <c r="B5" s="1427" t="s">
        <v>586</v>
      </c>
      <c r="C5" s="1064"/>
      <c r="D5" s="17" t="s">
        <v>649</v>
      </c>
      <c r="E5" s="1462">
        <f>1/18</f>
        <v>5.5555555555555552E-2</v>
      </c>
      <c r="F5" s="301" t="s">
        <v>42</v>
      </c>
      <c r="G5" s="1459" t="s">
        <v>694</v>
      </c>
      <c r="H5" s="1459"/>
      <c r="I5" s="685" t="s">
        <v>591</v>
      </c>
      <c r="J5" s="685" t="s">
        <v>433</v>
      </c>
      <c r="K5" s="685" t="s">
        <v>753</v>
      </c>
      <c r="L5" s="1459" t="s">
        <v>754</v>
      </c>
      <c r="M5" s="1460"/>
      <c r="N5" s="1132" t="s">
        <v>1027</v>
      </c>
    </row>
    <row r="6" spans="2:14" x14ac:dyDescent="0.25">
      <c r="B6" s="1427"/>
      <c r="C6" s="1064"/>
      <c r="E6" s="1463"/>
      <c r="F6" s="243">
        <v>0</v>
      </c>
      <c r="G6" s="1183">
        <v>1</v>
      </c>
      <c r="H6" s="1183"/>
      <c r="I6" s="244">
        <v>3</v>
      </c>
      <c r="J6" s="244">
        <v>4</v>
      </c>
      <c r="K6" s="244">
        <v>5</v>
      </c>
      <c r="L6" s="1183">
        <v>6</v>
      </c>
      <c r="M6" s="1461"/>
    </row>
    <row r="7" spans="2:14" ht="63" customHeight="1" x14ac:dyDescent="0.25">
      <c r="B7" s="1427" t="s">
        <v>586</v>
      </c>
      <c r="C7" s="1064"/>
      <c r="D7" s="304" t="s">
        <v>434</v>
      </c>
      <c r="E7" s="1462">
        <f>1/18</f>
        <v>5.5555555555555552E-2</v>
      </c>
      <c r="F7" s="1464" t="s">
        <v>43</v>
      </c>
      <c r="G7" s="1445"/>
      <c r="H7" s="1445" t="s">
        <v>44</v>
      </c>
      <c r="I7" s="1445"/>
      <c r="J7" s="1445"/>
      <c r="K7" s="1445" t="s">
        <v>45</v>
      </c>
      <c r="L7" s="1445"/>
      <c r="M7" s="1465"/>
      <c r="N7" s="1132" t="s">
        <v>1028</v>
      </c>
    </row>
    <row r="8" spans="2:14" ht="13.5" customHeight="1" x14ac:dyDescent="0.25">
      <c r="B8" s="1427"/>
      <c r="C8" s="1064"/>
      <c r="D8" s="304"/>
      <c r="E8" s="1463"/>
      <c r="F8" s="1182">
        <v>0</v>
      </c>
      <c r="G8" s="1183"/>
      <c r="H8" s="1183">
        <v>3</v>
      </c>
      <c r="I8" s="1183"/>
      <c r="J8" s="1183"/>
      <c r="K8" s="1263">
        <v>6</v>
      </c>
      <c r="L8" s="1263"/>
      <c r="M8" s="1264"/>
    </row>
    <row r="9" spans="2:14" ht="35.25" customHeight="1" x14ac:dyDescent="0.25">
      <c r="B9" s="1427" t="s">
        <v>586</v>
      </c>
      <c r="C9" s="1064"/>
      <c r="D9" s="49" t="s">
        <v>651</v>
      </c>
      <c r="E9" s="1462">
        <f>1/18</f>
        <v>5.5555555555555552E-2</v>
      </c>
      <c r="F9" s="1170" t="s">
        <v>2</v>
      </c>
      <c r="G9" s="1171"/>
      <c r="H9" s="1171"/>
      <c r="I9" s="1171"/>
      <c r="J9" s="1171" t="s">
        <v>3</v>
      </c>
      <c r="K9" s="1171"/>
      <c r="L9" s="1171"/>
      <c r="M9" s="1175"/>
      <c r="N9" s="1132" t="s">
        <v>1029</v>
      </c>
    </row>
    <row r="10" spans="2:14" ht="13.5" customHeight="1" x14ac:dyDescent="0.25">
      <c r="B10" s="1427"/>
      <c r="C10" s="1064"/>
      <c r="D10" s="679"/>
      <c r="E10" s="1463"/>
      <c r="F10" s="1182">
        <v>6</v>
      </c>
      <c r="G10" s="1183"/>
      <c r="H10" s="1183"/>
      <c r="I10" s="1183"/>
      <c r="J10" s="1183">
        <v>0</v>
      </c>
      <c r="K10" s="1183"/>
      <c r="L10" s="1183"/>
      <c r="M10" s="1461"/>
    </row>
    <row r="11" spans="2:14" ht="57.75" customHeight="1" x14ac:dyDescent="0.25">
      <c r="B11" s="1427" t="s">
        <v>586</v>
      </c>
      <c r="C11" s="1064"/>
      <c r="D11" s="49" t="s">
        <v>650</v>
      </c>
      <c r="E11" s="1462">
        <f>1/18</f>
        <v>5.5555555555555552E-2</v>
      </c>
      <c r="F11" s="1442" t="s">
        <v>280</v>
      </c>
      <c r="G11" s="1406"/>
      <c r="H11" s="1406" t="s">
        <v>281</v>
      </c>
      <c r="I11" s="1406"/>
      <c r="J11" s="1406" t="s">
        <v>282</v>
      </c>
      <c r="K11" s="1406"/>
      <c r="L11" s="1406" t="s">
        <v>283</v>
      </c>
      <c r="M11" s="1407"/>
      <c r="N11" s="1132" t="s">
        <v>1030</v>
      </c>
    </row>
    <row r="12" spans="2:14" x14ac:dyDescent="0.25">
      <c r="B12" s="1427"/>
      <c r="C12" s="1064"/>
      <c r="D12" s="304"/>
      <c r="E12" s="1463"/>
      <c r="F12" s="1443">
        <v>0</v>
      </c>
      <c r="G12" s="1444"/>
      <c r="H12" s="1444">
        <v>2</v>
      </c>
      <c r="I12" s="1444"/>
      <c r="J12" s="1444">
        <v>4</v>
      </c>
      <c r="K12" s="1444"/>
      <c r="L12" s="1444">
        <v>6</v>
      </c>
      <c r="M12" s="1446"/>
    </row>
    <row r="13" spans="2:14" ht="26.15" customHeight="1" x14ac:dyDescent="0.25">
      <c r="B13" s="1102"/>
      <c r="C13" s="1102"/>
      <c r="D13" s="12" t="s">
        <v>46</v>
      </c>
      <c r="E13" s="92"/>
      <c r="F13" s="255"/>
      <c r="G13" s="28"/>
      <c r="H13" s="255"/>
      <c r="I13" s="28"/>
      <c r="J13" s="28"/>
      <c r="K13" s="255"/>
      <c r="L13" s="28"/>
      <c r="M13" s="303"/>
    </row>
    <row r="14" spans="2:14" ht="24.75" customHeight="1" x14ac:dyDescent="0.25">
      <c r="B14" s="1427" t="s">
        <v>586</v>
      </c>
      <c r="C14" s="1064"/>
      <c r="D14" s="45" t="s">
        <v>47</v>
      </c>
      <c r="E14" s="1462">
        <f>1/18</f>
        <v>5.5555555555555552E-2</v>
      </c>
      <c r="F14" s="1464" t="s">
        <v>48</v>
      </c>
      <c r="G14" s="1445"/>
      <c r="H14" s="1445"/>
      <c r="I14" s="1445" t="s">
        <v>49</v>
      </c>
      <c r="J14" s="1445"/>
      <c r="K14" s="1445"/>
      <c r="L14" s="305"/>
      <c r="M14" s="263" t="s">
        <v>3</v>
      </c>
      <c r="N14" s="1132" t="s">
        <v>1031</v>
      </c>
    </row>
    <row r="15" spans="2:14" x14ac:dyDescent="0.25">
      <c r="B15" s="1427"/>
      <c r="C15" s="1064"/>
      <c r="E15" s="1463"/>
      <c r="F15" s="1182">
        <v>6</v>
      </c>
      <c r="G15" s="1183"/>
      <c r="H15" s="1183"/>
      <c r="I15" s="1183">
        <v>3</v>
      </c>
      <c r="J15" s="1183"/>
      <c r="K15" s="1183"/>
      <c r="L15" s="80"/>
      <c r="M15" s="147">
        <v>0</v>
      </c>
    </row>
    <row r="16" spans="2:14" ht="27" customHeight="1" x14ac:dyDescent="0.25">
      <c r="B16" s="1427" t="s">
        <v>586</v>
      </c>
      <c r="C16" s="1064"/>
      <c r="D16" s="695" t="s">
        <v>698</v>
      </c>
      <c r="E16" s="687"/>
      <c r="F16" s="1464" t="s">
        <v>699</v>
      </c>
      <c r="G16" s="1445"/>
      <c r="H16" s="1445" t="s">
        <v>700</v>
      </c>
      <c r="I16" s="1445"/>
      <c r="J16" s="1445"/>
      <c r="K16" s="1469" t="s">
        <v>755</v>
      </c>
      <c r="L16" s="1469"/>
      <c r="M16" s="1470"/>
      <c r="N16" s="1132" t="s">
        <v>1032</v>
      </c>
    </row>
    <row r="17" spans="2:14" x14ac:dyDescent="0.25">
      <c r="B17" s="1427"/>
      <c r="C17" s="1064"/>
      <c r="E17" s="687"/>
      <c r="F17" s="1182">
        <v>6</v>
      </c>
      <c r="G17" s="1183"/>
      <c r="H17" s="1183">
        <v>6</v>
      </c>
      <c r="I17" s="1183"/>
      <c r="J17" s="1183"/>
      <c r="K17" s="1183">
        <v>0</v>
      </c>
      <c r="L17" s="1183"/>
      <c r="M17" s="1461"/>
    </row>
    <row r="18" spans="2:14" ht="33.75" customHeight="1" x14ac:dyDescent="0.25">
      <c r="B18" s="1427" t="s">
        <v>586</v>
      </c>
      <c r="C18" s="1064"/>
      <c r="D18" s="45" t="s">
        <v>50</v>
      </c>
      <c r="E18" s="1462">
        <f>1/18</f>
        <v>5.5555555555555552E-2</v>
      </c>
      <c r="F18" s="261" t="s">
        <v>51</v>
      </c>
      <c r="G18" s="262" t="s">
        <v>52</v>
      </c>
      <c r="H18" s="1445" t="s">
        <v>435</v>
      </c>
      <c r="I18" s="1445"/>
      <c r="J18" s="1445" t="s">
        <v>695</v>
      </c>
      <c r="K18" s="1445"/>
      <c r="L18" s="1445" t="s">
        <v>53</v>
      </c>
      <c r="M18" s="1465"/>
      <c r="N18" s="1132" t="s">
        <v>1033</v>
      </c>
    </row>
    <row r="19" spans="2:14" x14ac:dyDescent="0.25">
      <c r="B19" s="1427"/>
      <c r="C19" s="1064"/>
      <c r="D19" s="45"/>
      <c r="E19" s="1463"/>
      <c r="F19" s="243">
        <v>6</v>
      </c>
      <c r="G19" s="244">
        <v>4</v>
      </c>
      <c r="H19" s="1179">
        <v>4</v>
      </c>
      <c r="I19" s="1179"/>
      <c r="J19" s="1179">
        <v>2</v>
      </c>
      <c r="K19" s="1179"/>
      <c r="L19" s="1179">
        <v>0</v>
      </c>
      <c r="M19" s="1238"/>
    </row>
    <row r="20" spans="2:14" ht="31.5" customHeight="1" x14ac:dyDescent="0.25">
      <c r="B20" s="1468" t="s">
        <v>586</v>
      </c>
      <c r="C20" s="1082"/>
      <c r="D20" s="17" t="s">
        <v>55</v>
      </c>
      <c r="E20" s="1466">
        <f>(1/18)</f>
        <v>5.5555555555555552E-2</v>
      </c>
      <c r="F20" s="1464" t="s">
        <v>756</v>
      </c>
      <c r="G20" s="1445"/>
      <c r="H20" s="1445"/>
      <c r="I20" s="344"/>
      <c r="J20" s="1445" t="s">
        <v>757</v>
      </c>
      <c r="K20" s="1445"/>
      <c r="L20" s="1445"/>
      <c r="M20" s="346" t="s">
        <v>3</v>
      </c>
      <c r="N20" s="1132" t="s">
        <v>1034</v>
      </c>
    </row>
    <row r="21" spans="2:14" ht="13.5" customHeight="1" x14ac:dyDescent="0.25">
      <c r="B21" s="1468"/>
      <c r="C21" s="1082"/>
      <c r="D21" s="17"/>
      <c r="E21" s="1467"/>
      <c r="F21" s="1378">
        <v>0</v>
      </c>
      <c r="G21" s="1179"/>
      <c r="H21" s="1179"/>
      <c r="I21" s="341"/>
      <c r="J21" s="1183">
        <v>2</v>
      </c>
      <c r="K21" s="1183"/>
      <c r="L21" s="1183"/>
      <c r="M21" s="342">
        <v>6</v>
      </c>
    </row>
    <row r="22" spans="2:14" ht="42" customHeight="1" x14ac:dyDescent="0.25">
      <c r="B22" s="1427" t="s">
        <v>586</v>
      </c>
      <c r="C22" s="1064"/>
      <c r="D22" s="67" t="s">
        <v>569</v>
      </c>
      <c r="E22" s="1448">
        <v>6.25E-2</v>
      </c>
      <c r="F22" s="1451" t="s">
        <v>125</v>
      </c>
      <c r="G22" s="1452"/>
      <c r="H22" s="1451" t="s">
        <v>126</v>
      </c>
      <c r="I22" s="1452"/>
      <c r="J22" s="1454"/>
      <c r="K22" s="1452" t="s">
        <v>127</v>
      </c>
      <c r="L22" s="1452"/>
      <c r="M22" s="1453"/>
      <c r="N22" s="1132" t="s">
        <v>1035</v>
      </c>
    </row>
    <row r="23" spans="2:14" ht="45" customHeight="1" x14ac:dyDescent="0.25">
      <c r="B23" s="1427"/>
      <c r="C23" s="1064"/>
      <c r="D23" s="20" t="s">
        <v>585</v>
      </c>
      <c r="E23" s="1449"/>
      <c r="F23" s="1456" t="s">
        <v>443</v>
      </c>
      <c r="G23" s="1440"/>
      <c r="H23" s="645" t="s">
        <v>2</v>
      </c>
      <c r="I23" s="1440" t="s">
        <v>3</v>
      </c>
      <c r="J23" s="1441"/>
      <c r="K23" s="646" t="s">
        <v>2</v>
      </c>
      <c r="L23" s="1440" t="s">
        <v>3</v>
      </c>
      <c r="M23" s="1447"/>
      <c r="N23" s="1132" t="s">
        <v>1036</v>
      </c>
    </row>
    <row r="24" spans="2:14" ht="13" thickBot="1" x14ac:dyDescent="0.3">
      <c r="B24" s="1439"/>
      <c r="C24" s="1068"/>
      <c r="D24" s="611"/>
      <c r="E24" s="1450"/>
      <c r="F24" s="1455">
        <v>6</v>
      </c>
      <c r="G24" s="1334"/>
      <c r="H24" s="644">
        <v>4</v>
      </c>
      <c r="I24" s="1334">
        <v>1</v>
      </c>
      <c r="J24" s="1334"/>
      <c r="K24" s="644">
        <v>3</v>
      </c>
      <c r="L24" s="1334">
        <v>0</v>
      </c>
      <c r="M24" s="1335"/>
    </row>
    <row r="25" spans="2:14" ht="18.649999999999999" customHeight="1" x14ac:dyDescent="0.25">
      <c r="B25" s="15"/>
      <c r="C25" s="15"/>
      <c r="D25" s="1162" t="s">
        <v>800</v>
      </c>
      <c r="E25" s="1162"/>
      <c r="F25" s="1162"/>
      <c r="G25" s="1162"/>
      <c r="H25" s="1162"/>
      <c r="I25" s="1162"/>
      <c r="J25" s="1162"/>
      <c r="K25" s="1162"/>
      <c r="L25" s="1162"/>
      <c r="M25" s="1162"/>
    </row>
    <row r="26" spans="2:14" ht="16" customHeight="1" x14ac:dyDescent="0.25">
      <c r="B26" s="15"/>
      <c r="C26" s="15"/>
      <c r="D26" s="1161" t="s">
        <v>801</v>
      </c>
      <c r="E26" s="1161"/>
      <c r="F26" s="1161"/>
      <c r="G26" s="1161"/>
      <c r="H26" s="1161"/>
      <c r="I26" s="1161"/>
      <c r="J26" s="1161"/>
      <c r="K26" s="816"/>
      <c r="L26" s="816"/>
    </row>
    <row r="27" spans="2:14" ht="12.75" customHeight="1" x14ac:dyDescent="0.25">
      <c r="D27" s="74" t="s">
        <v>814</v>
      </c>
      <c r="E27" s="74"/>
      <c r="F27" s="74"/>
      <c r="G27" s="74"/>
      <c r="H27" s="74"/>
      <c r="I27" s="74"/>
      <c r="J27" s="74"/>
      <c r="K27" s="74"/>
      <c r="L27" s="74"/>
      <c r="M27" s="74"/>
    </row>
    <row r="28" spans="2:14" ht="18" customHeight="1" x14ac:dyDescent="0.25">
      <c r="D28" s="51"/>
    </row>
  </sheetData>
  <mergeCells count="74">
    <mergeCell ref="F17:G17"/>
    <mergeCell ref="H17:J17"/>
    <mergeCell ref="K17:M17"/>
    <mergeCell ref="B16:B17"/>
    <mergeCell ref="F16:G16"/>
    <mergeCell ref="H16:J16"/>
    <mergeCell ref="K16:M16"/>
    <mergeCell ref="J21:L21"/>
    <mergeCell ref="E14:E15"/>
    <mergeCell ref="E18:E19"/>
    <mergeCell ref="B14:B15"/>
    <mergeCell ref="B18:B19"/>
    <mergeCell ref="L18:M18"/>
    <mergeCell ref="J18:K18"/>
    <mergeCell ref="F14:H14"/>
    <mergeCell ref="I14:K14"/>
    <mergeCell ref="F15:H15"/>
    <mergeCell ref="F20:H20"/>
    <mergeCell ref="J20:L20"/>
    <mergeCell ref="F21:H21"/>
    <mergeCell ref="B20:B21"/>
    <mergeCell ref="H19:I19"/>
    <mergeCell ref="J19:K19"/>
    <mergeCell ref="E11:E12"/>
    <mergeCell ref="B11:B12"/>
    <mergeCell ref="E20:E21"/>
    <mergeCell ref="B9:B10"/>
    <mergeCell ref="E9:E10"/>
    <mergeCell ref="H7:J7"/>
    <mergeCell ref="K7:M7"/>
    <mergeCell ref="H8:J8"/>
    <mergeCell ref="K8:M8"/>
    <mergeCell ref="B7:B8"/>
    <mergeCell ref="E7:E8"/>
    <mergeCell ref="H12:I12"/>
    <mergeCell ref="D1:M1"/>
    <mergeCell ref="F2:M3"/>
    <mergeCell ref="L5:M5"/>
    <mergeCell ref="G5:H5"/>
    <mergeCell ref="L6:M6"/>
    <mergeCell ref="G6:H6"/>
    <mergeCell ref="E2:E3"/>
    <mergeCell ref="E5:E6"/>
    <mergeCell ref="F7:G7"/>
    <mergeCell ref="J11:K11"/>
    <mergeCell ref="L11:M11"/>
    <mergeCell ref="F9:I9"/>
    <mergeCell ref="J9:M9"/>
    <mergeCell ref="F10:I10"/>
    <mergeCell ref="J10:M10"/>
    <mergeCell ref="L23:M23"/>
    <mergeCell ref="L24:M24"/>
    <mergeCell ref="E22:E24"/>
    <mergeCell ref="F22:G22"/>
    <mergeCell ref="K22:M22"/>
    <mergeCell ref="H22:J22"/>
    <mergeCell ref="F24:G24"/>
    <mergeCell ref="F23:G23"/>
    <mergeCell ref="B2:C2"/>
    <mergeCell ref="D26:J26"/>
    <mergeCell ref="B22:B24"/>
    <mergeCell ref="I23:J23"/>
    <mergeCell ref="I24:J24"/>
    <mergeCell ref="D25:M25"/>
    <mergeCell ref="B5:B6"/>
    <mergeCell ref="L19:M19"/>
    <mergeCell ref="F11:G11"/>
    <mergeCell ref="H11:I11"/>
    <mergeCell ref="F12:G12"/>
    <mergeCell ref="I15:K15"/>
    <mergeCell ref="H18:I18"/>
    <mergeCell ref="L12:M12"/>
    <mergeCell ref="F8:G8"/>
    <mergeCell ref="J12:K12"/>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19 B6 B8 B10 B12:B13 B15 B21 B23:B24"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dimension ref="B1:N30"/>
  <sheetViews>
    <sheetView zoomScale="70" zoomScaleNormal="70" workbookViewId="0">
      <selection activeCell="N19" sqref="N19"/>
    </sheetView>
  </sheetViews>
  <sheetFormatPr defaultColWidth="9.1796875" defaultRowHeight="12.5" x14ac:dyDescent="0.25"/>
  <cols>
    <col min="1" max="1" width="3.1796875" style="15" customWidth="1"/>
    <col min="2" max="2" width="8.81640625" style="15" customWidth="1"/>
    <col min="3" max="3" width="9" style="15" customWidth="1"/>
    <col min="4" max="4" width="49.26953125" style="15" customWidth="1"/>
    <col min="5" max="5" width="8.7265625" style="15" customWidth="1"/>
    <col min="6" max="6" width="13.7265625" style="15" customWidth="1"/>
    <col min="7" max="7" width="10.453125" style="15" customWidth="1"/>
    <col min="8" max="8" width="11" style="15" customWidth="1"/>
    <col min="9" max="10" width="10.54296875" style="15" customWidth="1"/>
    <col min="11" max="12" width="10.81640625" style="15" customWidth="1"/>
    <col min="13" max="13" width="9.54296875" style="15" customWidth="1"/>
    <col min="14" max="14" width="30.26953125" style="15" customWidth="1"/>
    <col min="15" max="16384" width="9.1796875" style="15"/>
  </cols>
  <sheetData>
    <row r="1" spans="2:14" ht="22.5" customHeight="1" thickBot="1" x14ac:dyDescent="0.3">
      <c r="D1" s="1429" t="s">
        <v>592</v>
      </c>
      <c r="E1" s="1430"/>
      <c r="F1" s="1430"/>
      <c r="G1" s="1430"/>
      <c r="H1" s="1430"/>
      <c r="I1" s="1430"/>
      <c r="J1" s="1430"/>
      <c r="K1" s="1430"/>
      <c r="L1" s="1430"/>
      <c r="M1" s="1431"/>
      <c r="N1" s="1145" t="s">
        <v>1299</v>
      </c>
    </row>
    <row r="2" spans="2:14" ht="23.25" customHeight="1" thickBot="1" x14ac:dyDescent="0.3">
      <c r="B2" s="1410" t="s">
        <v>348</v>
      </c>
      <c r="C2" s="1410"/>
      <c r="E2" s="1205" t="s">
        <v>350</v>
      </c>
      <c r="F2" s="1457" t="s">
        <v>0</v>
      </c>
      <c r="G2" s="1412"/>
      <c r="H2" s="1412"/>
      <c r="I2" s="1412"/>
      <c r="J2" s="1412"/>
      <c r="K2" s="1412"/>
      <c r="L2" s="1412"/>
      <c r="M2" s="1413"/>
    </row>
    <row r="3" spans="2:14" ht="39" customHeight="1" x14ac:dyDescent="0.25">
      <c r="B3" s="1483" t="s">
        <v>294</v>
      </c>
      <c r="C3" s="1484" t="s">
        <v>328</v>
      </c>
      <c r="D3" s="410"/>
      <c r="E3" s="1206"/>
      <c r="F3" s="1482"/>
      <c r="G3" s="1414"/>
      <c r="H3" s="1414"/>
      <c r="I3" s="1414"/>
      <c r="J3" s="1414"/>
      <c r="K3" s="1414"/>
      <c r="L3" s="1414"/>
      <c r="M3" s="1415"/>
    </row>
    <row r="4" spans="2:14" ht="13" thickBot="1" x14ac:dyDescent="0.3">
      <c r="B4" s="1419"/>
      <c r="C4" s="1421"/>
      <c r="D4" s="27"/>
      <c r="E4" s="1279"/>
      <c r="F4" s="1458"/>
      <c r="G4" s="1416"/>
      <c r="H4" s="1416"/>
      <c r="I4" s="1416"/>
      <c r="J4" s="1416"/>
      <c r="K4" s="1416"/>
      <c r="L4" s="1416"/>
      <c r="M4" s="1417"/>
    </row>
    <row r="5" spans="2:14" ht="21" customHeight="1" x14ac:dyDescent="0.25">
      <c r="B5" s="494"/>
      <c r="C5" s="490"/>
      <c r="D5" s="12" t="s">
        <v>334</v>
      </c>
      <c r="E5" s="93"/>
      <c r="F5" s="256" t="s">
        <v>33</v>
      </c>
      <c r="G5" s="257" t="s">
        <v>34</v>
      </c>
      <c r="H5" s="257" t="s">
        <v>35</v>
      </c>
      <c r="I5" s="143" t="s">
        <v>36</v>
      </c>
      <c r="J5" s="257" t="s">
        <v>37</v>
      </c>
      <c r="K5" s="257" t="s">
        <v>38</v>
      </c>
      <c r="L5" s="257" t="s">
        <v>39</v>
      </c>
      <c r="M5" s="136"/>
    </row>
    <row r="6" spans="2:14" x14ac:dyDescent="0.25">
      <c r="B6" s="1474" t="s">
        <v>586</v>
      </c>
      <c r="C6" s="491" t="s">
        <v>40</v>
      </c>
      <c r="D6" s="17" t="s">
        <v>335</v>
      </c>
      <c r="E6" s="94">
        <f>(1/18)*(5/7)</f>
        <v>3.968253968253968E-2</v>
      </c>
      <c r="F6" s="237">
        <v>6</v>
      </c>
      <c r="G6" s="240">
        <v>5</v>
      </c>
      <c r="H6" s="240">
        <v>4</v>
      </c>
      <c r="I6" s="259">
        <v>3</v>
      </c>
      <c r="J6" s="259">
        <v>2</v>
      </c>
      <c r="K6" s="240">
        <v>1</v>
      </c>
      <c r="L6" s="259">
        <v>0</v>
      </c>
      <c r="M6" s="260"/>
    </row>
    <row r="7" spans="2:14" x14ac:dyDescent="0.25">
      <c r="B7" s="1475"/>
      <c r="C7" s="491" t="s">
        <v>41</v>
      </c>
      <c r="D7" s="17" t="s">
        <v>336</v>
      </c>
      <c r="E7" s="94">
        <f>(1/18)*(1/7)</f>
        <v>7.9365079365079361E-3</v>
      </c>
      <c r="F7" s="237">
        <v>6</v>
      </c>
      <c r="G7" s="240">
        <v>5</v>
      </c>
      <c r="H7" s="240">
        <v>4</v>
      </c>
      <c r="I7" s="259">
        <v>3</v>
      </c>
      <c r="J7" s="259">
        <v>2</v>
      </c>
      <c r="K7" s="240">
        <v>1</v>
      </c>
      <c r="L7" s="259">
        <v>0</v>
      </c>
      <c r="M7" s="260"/>
    </row>
    <row r="8" spans="2:14" ht="22.5" customHeight="1" x14ac:dyDescent="0.25">
      <c r="B8" s="1475"/>
      <c r="C8" s="491" t="s">
        <v>41</v>
      </c>
      <c r="D8" s="17" t="s">
        <v>337</v>
      </c>
      <c r="E8" s="311">
        <f>(1/18)*(1/7)</f>
        <v>7.9365079365079361E-3</v>
      </c>
      <c r="F8" s="238">
        <v>6</v>
      </c>
      <c r="G8" s="239">
        <v>5</v>
      </c>
      <c r="H8" s="239">
        <v>4</v>
      </c>
      <c r="I8" s="241">
        <v>3</v>
      </c>
      <c r="J8" s="241">
        <v>2</v>
      </c>
      <c r="K8" s="239">
        <v>1</v>
      </c>
      <c r="L8" s="241">
        <v>0</v>
      </c>
      <c r="M8" s="242"/>
    </row>
    <row r="9" spans="2:14" ht="36" customHeight="1" x14ac:dyDescent="0.25">
      <c r="B9" s="1471" t="s">
        <v>586</v>
      </c>
      <c r="C9" s="491"/>
      <c r="D9" s="45" t="s">
        <v>57</v>
      </c>
      <c r="E9" s="1466">
        <f>(1/18)</f>
        <v>5.5555555555555552E-2</v>
      </c>
      <c r="F9" s="1442" t="s">
        <v>62</v>
      </c>
      <c r="G9" s="1406"/>
      <c r="H9" s="1406" t="s">
        <v>758</v>
      </c>
      <c r="I9" s="1406"/>
      <c r="J9" s="247" t="s">
        <v>3</v>
      </c>
      <c r="K9" s="1406" t="s">
        <v>436</v>
      </c>
      <c r="L9" s="1406"/>
      <c r="M9" s="1407"/>
      <c r="N9" s="1132" t="s">
        <v>1037</v>
      </c>
    </row>
    <row r="10" spans="2:14" x14ac:dyDescent="0.2">
      <c r="B10" s="1471"/>
      <c r="C10" s="491"/>
      <c r="D10" s="45"/>
      <c r="E10" s="1467"/>
      <c r="F10" s="1485">
        <v>6</v>
      </c>
      <c r="G10" s="1472"/>
      <c r="H10" s="1472">
        <v>3</v>
      </c>
      <c r="I10" s="1472"/>
      <c r="J10" s="308">
        <v>0</v>
      </c>
      <c r="K10" s="1472">
        <v>0</v>
      </c>
      <c r="L10" s="1472"/>
      <c r="M10" s="1473"/>
    </row>
    <row r="11" spans="2:14" ht="30" x14ac:dyDescent="0.25">
      <c r="B11" s="1471" t="s">
        <v>586</v>
      </c>
      <c r="C11" s="491"/>
      <c r="D11" s="45" t="s">
        <v>58</v>
      </c>
      <c r="E11" s="1466">
        <f>(1/18)</f>
        <v>5.5555555555555552E-2</v>
      </c>
      <c r="F11" s="1476" t="s">
        <v>2</v>
      </c>
      <c r="G11" s="1433"/>
      <c r="H11" s="1433"/>
      <c r="I11" s="1433"/>
      <c r="J11" s="1433"/>
      <c r="K11" s="1433"/>
      <c r="L11" s="1476" t="s">
        <v>3</v>
      </c>
      <c r="M11" s="1477"/>
      <c r="N11" s="1132" t="s">
        <v>1038</v>
      </c>
    </row>
    <row r="12" spans="2:14" ht="30" x14ac:dyDescent="0.25">
      <c r="B12" s="1471"/>
      <c r="C12" s="491"/>
      <c r="D12" s="323" t="s">
        <v>59</v>
      </c>
      <c r="E12" s="1481"/>
      <c r="F12" s="1478" t="s">
        <v>759</v>
      </c>
      <c r="G12" s="1479"/>
      <c r="H12" s="1479" t="s">
        <v>760</v>
      </c>
      <c r="I12" s="1479"/>
      <c r="J12" s="1479"/>
      <c r="K12" s="266" t="s">
        <v>3</v>
      </c>
      <c r="L12" s="1478" t="s">
        <v>3</v>
      </c>
      <c r="M12" s="1480"/>
      <c r="N12" s="1132" t="s">
        <v>1039</v>
      </c>
    </row>
    <row r="13" spans="2:14" x14ac:dyDescent="0.25">
      <c r="B13" s="1471"/>
      <c r="C13" s="491"/>
      <c r="D13" s="45"/>
      <c r="E13" s="1467"/>
      <c r="F13" s="1182">
        <v>6</v>
      </c>
      <c r="G13" s="1183"/>
      <c r="H13" s="1183">
        <v>4</v>
      </c>
      <c r="I13" s="1183"/>
      <c r="J13" s="1183"/>
      <c r="K13" s="244">
        <v>2</v>
      </c>
      <c r="L13" s="1182">
        <v>0</v>
      </c>
      <c r="M13" s="1461"/>
    </row>
    <row r="14" spans="2:14" ht="20" x14ac:dyDescent="0.25">
      <c r="B14" s="1471" t="s">
        <v>586</v>
      </c>
      <c r="C14" s="491"/>
      <c r="D14" s="45" t="s">
        <v>60</v>
      </c>
      <c r="E14" s="1466">
        <f>(1/18)</f>
        <v>5.5555555555555552E-2</v>
      </c>
      <c r="F14" s="261"/>
      <c r="G14" s="262" t="s">
        <v>2</v>
      </c>
      <c r="H14" s="262"/>
      <c r="I14" s="262"/>
      <c r="J14" s="262"/>
      <c r="K14" s="305"/>
      <c r="L14" s="262" t="s">
        <v>3</v>
      </c>
      <c r="M14" s="263"/>
      <c r="N14" s="1132" t="s">
        <v>1040</v>
      </c>
    </row>
    <row r="15" spans="2:14" x14ac:dyDescent="0.25">
      <c r="B15" s="1471"/>
      <c r="C15" s="491"/>
      <c r="D15" s="45"/>
      <c r="E15" s="1467"/>
      <c r="F15" s="306"/>
      <c r="G15" s="244">
        <v>6</v>
      </c>
      <c r="H15" s="81"/>
      <c r="I15" s="82"/>
      <c r="J15" s="82"/>
      <c r="K15" s="81"/>
      <c r="L15" s="244">
        <v>0</v>
      </c>
      <c r="M15" s="307"/>
    </row>
    <row r="16" spans="2:14" ht="24" customHeight="1" x14ac:dyDescent="0.25">
      <c r="B16" s="1471" t="s">
        <v>586</v>
      </c>
      <c r="C16" s="491"/>
      <c r="D16" s="45" t="s">
        <v>61</v>
      </c>
      <c r="E16" s="1466">
        <f>(1/18)</f>
        <v>5.5555555555555552E-2</v>
      </c>
      <c r="F16" s="1464" t="s">
        <v>759</v>
      </c>
      <c r="G16" s="1445"/>
      <c r="H16" s="1445" t="s">
        <v>760</v>
      </c>
      <c r="I16" s="1445"/>
      <c r="J16" s="1406" t="s">
        <v>437</v>
      </c>
      <c r="K16" s="1406"/>
      <c r="L16" s="287" t="s">
        <v>3</v>
      </c>
      <c r="M16" s="288"/>
      <c r="N16" s="1132" t="s">
        <v>1041</v>
      </c>
    </row>
    <row r="17" spans="2:14" ht="20.149999999999999" customHeight="1" x14ac:dyDescent="0.25">
      <c r="B17" s="1471"/>
      <c r="C17" s="491"/>
      <c r="D17" s="281"/>
      <c r="E17" s="1481"/>
      <c r="F17" s="1488">
        <v>6</v>
      </c>
      <c r="G17" s="1489"/>
      <c r="H17" s="1489">
        <v>3</v>
      </c>
      <c r="I17" s="1489"/>
      <c r="J17" s="1489">
        <v>3</v>
      </c>
      <c r="K17" s="1489"/>
      <c r="L17" s="276">
        <v>0</v>
      </c>
      <c r="M17" s="161"/>
    </row>
    <row r="18" spans="2:14" ht="20.149999999999999" customHeight="1" x14ac:dyDescent="0.25">
      <c r="B18" s="495"/>
      <c r="C18" s="473"/>
      <c r="D18" s="407"/>
      <c r="E18" s="105"/>
      <c r="F18" s="1336" t="s">
        <v>116</v>
      </c>
      <c r="G18" s="1337"/>
      <c r="H18" s="1337" t="s">
        <v>117</v>
      </c>
      <c r="I18" s="1337"/>
      <c r="J18" s="1337" t="s">
        <v>118</v>
      </c>
      <c r="K18" s="1337"/>
      <c r="L18" s="1337"/>
      <c r="M18" s="326" t="s">
        <v>119</v>
      </c>
    </row>
    <row r="19" spans="2:14" ht="56.5" customHeight="1" x14ac:dyDescent="0.25">
      <c r="B19" s="684" t="s">
        <v>586</v>
      </c>
      <c r="C19" s="474"/>
      <c r="D19" s="228" t="s">
        <v>896</v>
      </c>
      <c r="E19" s="312">
        <f>(1/18)</f>
        <v>5.5555555555555552E-2</v>
      </c>
      <c r="F19" s="1258">
        <v>6</v>
      </c>
      <c r="G19" s="1490"/>
      <c r="H19" s="1490">
        <v>4</v>
      </c>
      <c r="I19" s="1490"/>
      <c r="J19" s="1490">
        <v>2</v>
      </c>
      <c r="K19" s="1490"/>
      <c r="L19" s="1490"/>
      <c r="M19" s="271">
        <v>0</v>
      </c>
      <c r="N19" s="68" t="s">
        <v>1042</v>
      </c>
    </row>
    <row r="20" spans="2:14" ht="26.15" customHeight="1" x14ac:dyDescent="0.25">
      <c r="B20" s="495"/>
      <c r="C20" s="474"/>
      <c r="D20" s="320" t="s">
        <v>120</v>
      </c>
      <c r="E20" s="108"/>
      <c r="F20" s="1464" t="s">
        <v>124</v>
      </c>
      <c r="G20" s="1445"/>
      <c r="H20" s="1445"/>
      <c r="I20" s="1171" t="s">
        <v>295</v>
      </c>
      <c r="J20" s="1171"/>
      <c r="K20" s="1171"/>
      <c r="L20" s="369"/>
      <c r="M20" s="302" t="s">
        <v>3</v>
      </c>
    </row>
    <row r="21" spans="2:14" ht="26.25" customHeight="1" x14ac:dyDescent="0.25">
      <c r="B21" s="1491" t="s">
        <v>586</v>
      </c>
      <c r="C21" s="892" t="s">
        <v>12</v>
      </c>
      <c r="D21" s="888" t="s">
        <v>121</v>
      </c>
      <c r="E21" s="889">
        <f>(1/18)*(1/3)</f>
        <v>1.8518518518518517E-2</v>
      </c>
      <c r="F21" s="1376">
        <v>6</v>
      </c>
      <c r="G21" s="1493"/>
      <c r="H21" s="1493"/>
      <c r="I21" s="1493">
        <v>3</v>
      </c>
      <c r="J21" s="1493"/>
      <c r="K21" s="1493"/>
      <c r="L21" s="368"/>
      <c r="M21" s="887">
        <v>0</v>
      </c>
      <c r="N21" s="1132" t="s">
        <v>1043</v>
      </c>
    </row>
    <row r="22" spans="2:14" ht="20.149999999999999" customHeight="1" x14ac:dyDescent="0.25">
      <c r="B22" s="1491"/>
      <c r="C22" s="892" t="s">
        <v>12</v>
      </c>
      <c r="D22" s="888" t="s">
        <v>122</v>
      </c>
      <c r="E22" s="889">
        <f t="shared" ref="E22:E23" si="0">(1/18)*(1/3)</f>
        <v>1.8518518518518517E-2</v>
      </c>
      <c r="F22" s="1376">
        <v>6</v>
      </c>
      <c r="G22" s="1493"/>
      <c r="H22" s="1493"/>
      <c r="I22" s="1493">
        <v>3</v>
      </c>
      <c r="J22" s="1493"/>
      <c r="K22" s="1493"/>
      <c r="L22" s="368"/>
      <c r="M22" s="891">
        <v>0</v>
      </c>
      <c r="N22" s="1132" t="s">
        <v>1044</v>
      </c>
    </row>
    <row r="23" spans="2:14" ht="25.5" customHeight="1" thickBot="1" x14ac:dyDescent="0.3">
      <c r="B23" s="1492"/>
      <c r="C23" s="496" t="s">
        <v>12</v>
      </c>
      <c r="D23" s="300" t="s">
        <v>123</v>
      </c>
      <c r="E23" s="890">
        <f t="shared" si="0"/>
        <v>1.8518518518518517E-2</v>
      </c>
      <c r="F23" s="1495">
        <v>6</v>
      </c>
      <c r="G23" s="1494"/>
      <c r="H23" s="1494"/>
      <c r="I23" s="1494">
        <v>3</v>
      </c>
      <c r="J23" s="1494"/>
      <c r="K23" s="1494"/>
      <c r="L23" s="408"/>
      <c r="M23" s="409">
        <v>0</v>
      </c>
      <c r="N23" s="1132" t="s">
        <v>1045</v>
      </c>
    </row>
    <row r="24" spans="2:14" ht="13" thickBot="1" x14ac:dyDescent="0.3">
      <c r="D24" s="103" t="s">
        <v>8</v>
      </c>
      <c r="E24" s="95"/>
      <c r="F24" s="1367" t="s">
        <v>354</v>
      </c>
      <c r="G24" s="1367"/>
      <c r="H24" s="1367"/>
      <c r="I24" s="1367"/>
      <c r="J24" s="1367"/>
      <c r="K24" s="1367"/>
      <c r="L24" s="1367"/>
      <c r="M24" s="1367"/>
    </row>
    <row r="25" spans="2:14" ht="21.65" customHeight="1" x14ac:dyDescent="0.25">
      <c r="D25" s="1162" t="s">
        <v>800</v>
      </c>
      <c r="E25" s="1162"/>
      <c r="F25" s="1162"/>
      <c r="G25" s="1162"/>
      <c r="H25" s="1162"/>
      <c r="I25" s="1162"/>
      <c r="J25" s="1162"/>
      <c r="K25" s="1162"/>
      <c r="L25" s="1162"/>
      <c r="M25" s="1162"/>
    </row>
    <row r="26" spans="2:14" ht="16" customHeight="1" x14ac:dyDescent="0.25">
      <c r="D26" s="1161" t="s">
        <v>801</v>
      </c>
      <c r="E26" s="1161"/>
      <c r="F26" s="1161"/>
      <c r="G26" s="1161"/>
      <c r="H26" s="1161"/>
      <c r="I26" s="1161"/>
      <c r="J26" s="1161"/>
      <c r="K26" s="816"/>
      <c r="L26" s="816"/>
    </row>
    <row r="27" spans="2:14" x14ac:dyDescent="0.25">
      <c r="D27" s="53" t="s">
        <v>811</v>
      </c>
      <c r="E27" s="52"/>
      <c r="F27" s="52"/>
      <c r="G27" s="52"/>
      <c r="H27" s="52"/>
      <c r="I27" s="52"/>
      <c r="J27" s="52"/>
      <c r="K27" s="52"/>
      <c r="L27" s="52"/>
      <c r="M27" s="52"/>
    </row>
    <row r="28" spans="2:14" x14ac:dyDescent="0.25">
      <c r="D28" s="1487" t="s">
        <v>812</v>
      </c>
      <c r="E28" s="1487"/>
      <c r="F28" s="1487"/>
      <c r="G28" s="1487"/>
      <c r="H28" s="1487"/>
      <c r="I28" s="1487"/>
      <c r="J28" s="1487"/>
      <c r="K28" s="1487"/>
      <c r="L28" s="1487"/>
      <c r="M28" s="1487"/>
    </row>
    <row r="29" spans="2:14" x14ac:dyDescent="0.25">
      <c r="D29" s="1487" t="s">
        <v>813</v>
      </c>
      <c r="E29" s="1487"/>
      <c r="F29" s="1487"/>
      <c r="G29" s="1487"/>
      <c r="H29" s="1487"/>
      <c r="I29" s="1487"/>
      <c r="J29" s="1487"/>
      <c r="K29" s="1487"/>
      <c r="L29" s="1487"/>
      <c r="M29" s="1487"/>
    </row>
    <row r="30" spans="2:14" ht="28.5" customHeight="1" x14ac:dyDescent="0.25">
      <c r="D30" s="1486" t="s">
        <v>850</v>
      </c>
      <c r="E30" s="1486"/>
      <c r="F30" s="1486"/>
      <c r="G30" s="1486"/>
      <c r="H30" s="1486"/>
      <c r="I30" s="1486"/>
      <c r="J30" s="1486"/>
      <c r="K30" s="1486"/>
      <c r="L30" s="1486"/>
      <c r="M30" s="1486"/>
    </row>
  </sheetData>
  <mergeCells count="56">
    <mergeCell ref="B16:B17"/>
    <mergeCell ref="F11:K11"/>
    <mergeCell ref="E14:E15"/>
    <mergeCell ref="B21:B23"/>
    <mergeCell ref="J18:L18"/>
    <mergeCell ref="H18:I18"/>
    <mergeCell ref="B14:B15"/>
    <mergeCell ref="J19:L19"/>
    <mergeCell ref="F20:H20"/>
    <mergeCell ref="I20:K20"/>
    <mergeCell ref="I21:K21"/>
    <mergeCell ref="I22:K22"/>
    <mergeCell ref="I23:K23"/>
    <mergeCell ref="F21:H21"/>
    <mergeCell ref="F22:H22"/>
    <mergeCell ref="F23:H23"/>
    <mergeCell ref="D30:M30"/>
    <mergeCell ref="F24:M24"/>
    <mergeCell ref="F16:G16"/>
    <mergeCell ref="H16:I16"/>
    <mergeCell ref="J16:K16"/>
    <mergeCell ref="D28:M28"/>
    <mergeCell ref="D29:M29"/>
    <mergeCell ref="D25:M25"/>
    <mergeCell ref="F17:G17"/>
    <mergeCell ref="H17:I17"/>
    <mergeCell ref="J17:K17"/>
    <mergeCell ref="E16:E17"/>
    <mergeCell ref="F18:G18"/>
    <mergeCell ref="F19:G19"/>
    <mergeCell ref="H19:I19"/>
    <mergeCell ref="D26:J26"/>
    <mergeCell ref="D1:M1"/>
    <mergeCell ref="F9:G9"/>
    <mergeCell ref="E2:E4"/>
    <mergeCell ref="F2:M4"/>
    <mergeCell ref="B3:B4"/>
    <mergeCell ref="C3:C4"/>
    <mergeCell ref="H9:I9"/>
    <mergeCell ref="E9:E10"/>
    <mergeCell ref="F10:G10"/>
    <mergeCell ref="H10:I10"/>
    <mergeCell ref="L13:M13"/>
    <mergeCell ref="B9:B10"/>
    <mergeCell ref="K9:M9"/>
    <mergeCell ref="K10:M10"/>
    <mergeCell ref="B2:C2"/>
    <mergeCell ref="B6:B8"/>
    <mergeCell ref="L11:M11"/>
    <mergeCell ref="F12:G12"/>
    <mergeCell ref="H12:J12"/>
    <mergeCell ref="L12:M12"/>
    <mergeCell ref="F13:G13"/>
    <mergeCell ref="H13:J13"/>
    <mergeCell ref="B11:B13"/>
    <mergeCell ref="E11:E13"/>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7:B8 B10 B12:B13 B15 B17:B18 B20 B22:B23"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6">
    <pageSetUpPr autoPageBreaks="0"/>
  </sheetPr>
  <dimension ref="B1:M31"/>
  <sheetViews>
    <sheetView zoomScale="70" zoomScaleNormal="70" workbookViewId="0">
      <selection activeCell="L1" sqref="L1"/>
    </sheetView>
  </sheetViews>
  <sheetFormatPr defaultColWidth="9.1796875" defaultRowHeight="12.5" x14ac:dyDescent="0.25"/>
  <cols>
    <col min="1" max="1" width="3.1796875" style="15" customWidth="1"/>
    <col min="2" max="2" width="8.26953125" style="149" customWidth="1"/>
    <col min="3" max="3" width="9.54296875" style="149" customWidth="1"/>
    <col min="4" max="4" width="61.1796875" style="15" customWidth="1"/>
    <col min="5" max="5" width="8" style="149" customWidth="1"/>
    <col min="6" max="6" width="10.1796875" style="15" customWidth="1"/>
    <col min="7" max="7" width="8.1796875" style="15" customWidth="1"/>
    <col min="8" max="8" width="19.26953125" style="15" customWidth="1"/>
    <col min="9" max="9" width="10.54296875" style="15" customWidth="1"/>
    <col min="10" max="10" width="11.453125" style="15" customWidth="1"/>
    <col min="11" max="11" width="18.81640625" style="15" customWidth="1"/>
    <col min="12" max="12" width="24" style="15" customWidth="1"/>
    <col min="13" max="16384" width="9.1796875" style="15"/>
  </cols>
  <sheetData>
    <row r="1" spans="2:12" ht="30" customHeight="1" thickBot="1" x14ac:dyDescent="0.3">
      <c r="B1" s="1505"/>
      <c r="C1" s="1505"/>
      <c r="D1" s="1496" t="s">
        <v>593</v>
      </c>
      <c r="E1" s="1497"/>
      <c r="F1" s="1497"/>
      <c r="G1" s="1497"/>
      <c r="H1" s="1497"/>
      <c r="I1" s="1497"/>
      <c r="J1" s="1497"/>
      <c r="K1" s="1498"/>
      <c r="L1" s="1145" t="s">
        <v>1299</v>
      </c>
    </row>
    <row r="2" spans="2:12" ht="28.5" customHeight="1" thickBot="1" x14ac:dyDescent="0.3">
      <c r="B2" s="1499" t="s">
        <v>348</v>
      </c>
      <c r="C2" s="1500"/>
      <c r="D2" s="410"/>
      <c r="E2" s="1205" t="s">
        <v>350</v>
      </c>
      <c r="F2" s="1457" t="s">
        <v>0</v>
      </c>
      <c r="G2" s="1412"/>
      <c r="H2" s="1412"/>
      <c r="I2" s="1412"/>
      <c r="J2" s="1412"/>
      <c r="K2" s="1413"/>
    </row>
    <row r="3" spans="2:12" ht="36" customHeight="1" thickBot="1" x14ac:dyDescent="0.3">
      <c r="B3" s="1086" t="s">
        <v>294</v>
      </c>
      <c r="C3" s="1088" t="s">
        <v>328</v>
      </c>
      <c r="D3" s="27"/>
      <c r="E3" s="1279"/>
      <c r="F3" s="1458"/>
      <c r="G3" s="1416"/>
      <c r="H3" s="1416"/>
      <c r="I3" s="1416"/>
      <c r="J3" s="1416"/>
      <c r="K3" s="1417"/>
    </row>
    <row r="4" spans="2:12" x14ac:dyDescent="0.25">
      <c r="B4" s="1103"/>
      <c r="C4" s="614"/>
      <c r="D4" s="498" t="s">
        <v>840</v>
      </c>
      <c r="E4" s="309"/>
      <c r="F4" s="858"/>
      <c r="G4" s="859"/>
      <c r="H4" s="859"/>
      <c r="I4" s="107"/>
      <c r="J4" s="859"/>
      <c r="K4" s="313"/>
    </row>
    <row r="5" spans="2:12" ht="27.75" customHeight="1" x14ac:dyDescent="0.25">
      <c r="B5" s="1506" t="s">
        <v>586</v>
      </c>
      <c r="C5" s="615"/>
      <c r="D5" s="320" t="s">
        <v>63</v>
      </c>
      <c r="E5" s="1481">
        <f xml:space="preserve"> 1/18</f>
        <v>5.5555555555555552E-2</v>
      </c>
      <c r="F5" s="1476" t="s">
        <v>2</v>
      </c>
      <c r="G5" s="1433"/>
      <c r="H5" s="1507"/>
      <c r="I5" s="1476" t="s">
        <v>346</v>
      </c>
      <c r="J5" s="1507"/>
      <c r="K5" s="317" t="s">
        <v>3</v>
      </c>
      <c r="L5" s="1132" t="s">
        <v>1046</v>
      </c>
    </row>
    <row r="6" spans="2:12" ht="20" x14ac:dyDescent="0.25">
      <c r="B6" s="1506"/>
      <c r="C6" s="615"/>
      <c r="D6" s="629" t="s">
        <v>64</v>
      </c>
      <c r="E6" s="1481"/>
      <c r="F6" s="829" t="s">
        <v>2</v>
      </c>
      <c r="G6" s="831"/>
      <c r="H6" s="832" t="s">
        <v>3</v>
      </c>
      <c r="I6" s="1478" t="s">
        <v>11</v>
      </c>
      <c r="J6" s="1504"/>
      <c r="K6" s="617" t="s">
        <v>11</v>
      </c>
      <c r="L6" s="1132" t="s">
        <v>1047</v>
      </c>
    </row>
    <row r="7" spans="2:12" x14ac:dyDescent="0.25">
      <c r="B7" s="1506"/>
      <c r="C7" s="615"/>
      <c r="D7" s="320"/>
      <c r="E7" s="1467"/>
      <c r="F7" s="792">
        <v>0</v>
      </c>
      <c r="G7" s="793"/>
      <c r="H7" s="793">
        <v>4</v>
      </c>
      <c r="I7" s="1226">
        <v>3</v>
      </c>
      <c r="J7" s="1509"/>
      <c r="K7" s="318">
        <v>6</v>
      </c>
    </row>
    <row r="8" spans="2:12" ht="20.25" customHeight="1" x14ac:dyDescent="0.25">
      <c r="B8" s="1506" t="s">
        <v>586</v>
      </c>
      <c r="C8" s="615"/>
      <c r="D8" s="320" t="s">
        <v>65</v>
      </c>
      <c r="E8" s="1466">
        <f xml:space="preserve"> 1/18</f>
        <v>5.5555555555555552E-2</v>
      </c>
      <c r="F8" s="1476" t="s">
        <v>2</v>
      </c>
      <c r="G8" s="1433"/>
      <c r="H8" s="1507"/>
      <c r="I8" s="1476" t="s">
        <v>3</v>
      </c>
      <c r="J8" s="1433"/>
      <c r="K8" s="1477"/>
      <c r="L8" s="1132" t="s">
        <v>1048</v>
      </c>
    </row>
    <row r="9" spans="2:12" ht="30" customHeight="1" x14ac:dyDescent="0.25">
      <c r="B9" s="1506"/>
      <c r="C9" s="615"/>
      <c r="D9" s="629" t="s">
        <v>66</v>
      </c>
      <c r="E9" s="1481"/>
      <c r="F9" s="829" t="s">
        <v>2</v>
      </c>
      <c r="G9" s="831"/>
      <c r="H9" s="831" t="s">
        <v>3</v>
      </c>
      <c r="I9" s="1501" t="s">
        <v>11</v>
      </c>
      <c r="J9" s="1502"/>
      <c r="K9" s="1503"/>
      <c r="L9" s="1132" t="s">
        <v>1049</v>
      </c>
    </row>
    <row r="10" spans="2:12" x14ac:dyDescent="0.25">
      <c r="B10" s="1506"/>
      <c r="C10" s="615"/>
      <c r="D10" s="320"/>
      <c r="E10" s="1467"/>
      <c r="F10" s="792">
        <v>0</v>
      </c>
      <c r="G10" s="793"/>
      <c r="H10" s="793">
        <v>4</v>
      </c>
      <c r="I10" s="1226">
        <v>6</v>
      </c>
      <c r="J10" s="1179"/>
      <c r="K10" s="1238"/>
    </row>
    <row r="11" spans="2:12" ht="39.75" customHeight="1" x14ac:dyDescent="0.25">
      <c r="B11" s="649" t="s">
        <v>586</v>
      </c>
      <c r="C11" s="605"/>
      <c r="D11" s="320" t="s">
        <v>67</v>
      </c>
      <c r="E11" s="825">
        <f>1/18</f>
        <v>5.5555555555555552E-2</v>
      </c>
      <c r="F11" s="1464" t="s">
        <v>3</v>
      </c>
      <c r="G11" s="1445"/>
      <c r="H11" s="1445" t="s">
        <v>68</v>
      </c>
      <c r="I11" s="1445"/>
      <c r="J11" s="1469" t="s">
        <v>69</v>
      </c>
      <c r="K11" s="1470"/>
      <c r="L11" s="1132" t="s">
        <v>1050</v>
      </c>
    </row>
    <row r="12" spans="2:12" x14ac:dyDescent="0.25">
      <c r="B12" s="587"/>
      <c r="C12" s="605"/>
      <c r="D12" s="320"/>
      <c r="E12" s="826"/>
      <c r="F12" s="1226">
        <v>6</v>
      </c>
      <c r="G12" s="1179"/>
      <c r="H12" s="1179">
        <v>2</v>
      </c>
      <c r="I12" s="1179"/>
      <c r="J12" s="1179">
        <v>0</v>
      </c>
      <c r="K12" s="1238"/>
    </row>
    <row r="13" spans="2:12" x14ac:dyDescent="0.25">
      <c r="B13" s="928"/>
      <c r="C13" s="605"/>
      <c r="D13" s="932" t="s">
        <v>839</v>
      </c>
      <c r="E13" s="926"/>
      <c r="F13" s="927"/>
      <c r="G13" s="923"/>
      <c r="H13" s="923"/>
      <c r="I13" s="923"/>
      <c r="J13" s="923"/>
      <c r="K13" s="931"/>
    </row>
    <row r="14" spans="2:12" ht="39" customHeight="1" x14ac:dyDescent="0.25">
      <c r="B14" s="1520" t="s">
        <v>586</v>
      </c>
      <c r="C14" s="605"/>
      <c r="D14" s="144" t="s">
        <v>615</v>
      </c>
      <c r="E14" s="833">
        <f>(1/11)</f>
        <v>9.0909090909090912E-2</v>
      </c>
      <c r="F14" s="1512" t="s">
        <v>810</v>
      </c>
      <c r="G14" s="1513"/>
      <c r="H14" s="1514"/>
      <c r="I14" s="1193" t="s">
        <v>134</v>
      </c>
      <c r="J14" s="1194"/>
      <c r="K14" s="1508"/>
      <c r="L14" s="1132" t="s">
        <v>1051</v>
      </c>
    </row>
    <row r="15" spans="2:12" ht="43.5" customHeight="1" x14ac:dyDescent="0.25">
      <c r="B15" s="1520"/>
      <c r="C15" s="605"/>
      <c r="D15" s="664" t="s">
        <v>439</v>
      </c>
      <c r="E15" s="833"/>
      <c r="F15" s="788" t="s">
        <v>2</v>
      </c>
      <c r="G15" s="789" t="s">
        <v>3</v>
      </c>
      <c r="H15" s="809" t="s">
        <v>616</v>
      </c>
      <c r="I15" s="788" t="s">
        <v>2</v>
      </c>
      <c r="J15" s="789" t="s">
        <v>3</v>
      </c>
      <c r="K15" s="835" t="s">
        <v>616</v>
      </c>
      <c r="L15" s="1132" t="s">
        <v>1052</v>
      </c>
    </row>
    <row r="16" spans="2:12" ht="12.75" customHeight="1" x14ac:dyDescent="0.25">
      <c r="B16" s="1520"/>
      <c r="C16" s="605"/>
      <c r="D16" s="592"/>
      <c r="E16" s="806"/>
      <c r="F16" s="929" t="s">
        <v>580</v>
      </c>
      <c r="G16" s="930" t="s">
        <v>580</v>
      </c>
      <c r="H16" s="834" t="s">
        <v>580</v>
      </c>
      <c r="I16" s="836">
        <v>0</v>
      </c>
      <c r="J16" s="834">
        <v>6</v>
      </c>
      <c r="K16" s="837" t="s">
        <v>580</v>
      </c>
    </row>
    <row r="17" spans="2:13" ht="39" customHeight="1" x14ac:dyDescent="0.25">
      <c r="B17" s="1520" t="s">
        <v>586</v>
      </c>
      <c r="C17" s="605"/>
      <c r="D17" s="144" t="s">
        <v>838</v>
      </c>
      <c r="E17" s="833">
        <f>(1/11)</f>
        <v>9.0909090909090912E-2</v>
      </c>
      <c r="F17" s="1512" t="s">
        <v>810</v>
      </c>
      <c r="G17" s="1513"/>
      <c r="H17" s="1514"/>
      <c r="I17" s="1193" t="s">
        <v>134</v>
      </c>
      <c r="J17" s="1194"/>
      <c r="K17" s="1508"/>
      <c r="L17" s="1132" t="s">
        <v>1053</v>
      </c>
    </row>
    <row r="18" spans="2:13" ht="40.5" customHeight="1" x14ac:dyDescent="0.25">
      <c r="B18" s="1520"/>
      <c r="C18" s="605"/>
      <c r="D18" s="664" t="s">
        <v>617</v>
      </c>
      <c r="E18" s="833"/>
      <c r="F18" s="788" t="s">
        <v>2</v>
      </c>
      <c r="G18" s="789" t="s">
        <v>3</v>
      </c>
      <c r="H18" s="809" t="s">
        <v>616</v>
      </c>
      <c r="I18" s="788" t="s">
        <v>2</v>
      </c>
      <c r="J18" s="789" t="s">
        <v>3</v>
      </c>
      <c r="K18" s="835" t="s">
        <v>616</v>
      </c>
      <c r="L18" s="1132" t="s">
        <v>1054</v>
      </c>
    </row>
    <row r="19" spans="2:13" ht="12.75" customHeight="1" x14ac:dyDescent="0.25">
      <c r="B19" s="1520"/>
      <c r="C19" s="605"/>
      <c r="D19" s="592"/>
      <c r="E19" s="806"/>
      <c r="F19" s="836" t="s">
        <v>580</v>
      </c>
      <c r="G19" s="834" t="s">
        <v>580</v>
      </c>
      <c r="H19" s="834" t="s">
        <v>580</v>
      </c>
      <c r="I19" s="836">
        <v>0</v>
      </c>
      <c r="J19" s="834">
        <v>6</v>
      </c>
      <c r="K19" s="837" t="s">
        <v>580</v>
      </c>
    </row>
    <row r="20" spans="2:13" ht="15.75" customHeight="1" x14ac:dyDescent="0.25">
      <c r="B20" s="587"/>
      <c r="C20" s="605"/>
      <c r="D20" s="227"/>
      <c r="E20" s="825"/>
      <c r="F20" s="1464" t="s">
        <v>2</v>
      </c>
      <c r="G20" s="1445"/>
      <c r="H20" s="1445"/>
      <c r="I20" s="817" t="s">
        <v>3</v>
      </c>
      <c r="J20" s="817"/>
      <c r="K20" s="830"/>
    </row>
    <row r="21" spans="2:13" ht="37.5" customHeight="1" x14ac:dyDescent="0.25">
      <c r="B21" s="649" t="s">
        <v>586</v>
      </c>
      <c r="C21" s="605"/>
      <c r="D21" s="412" t="s">
        <v>438</v>
      </c>
      <c r="E21" s="826">
        <f>1/18</f>
        <v>5.5555555555555552E-2</v>
      </c>
      <c r="F21" s="1376">
        <v>0</v>
      </c>
      <c r="G21" s="1493"/>
      <c r="H21" s="1493"/>
      <c r="I21" s="798">
        <v>6</v>
      </c>
      <c r="J21" s="798"/>
      <c r="K21" s="815"/>
      <c r="L21" s="1132" t="s">
        <v>1055</v>
      </c>
    </row>
    <row r="22" spans="2:13" ht="40.5" customHeight="1" x14ac:dyDescent="0.25">
      <c r="B22" s="649" t="s">
        <v>586</v>
      </c>
      <c r="C22" s="605"/>
      <c r="D22" s="227" t="s">
        <v>440</v>
      </c>
      <c r="E22" s="825">
        <f>1/18</f>
        <v>5.5555555555555552E-2</v>
      </c>
      <c r="F22" s="1226">
        <v>0</v>
      </c>
      <c r="G22" s="1179"/>
      <c r="H22" s="1179"/>
      <c r="I22" s="798">
        <v>6</v>
      </c>
      <c r="J22" s="798"/>
      <c r="K22" s="815"/>
      <c r="L22" s="1132" t="s">
        <v>1056</v>
      </c>
    </row>
    <row r="23" spans="2:13" ht="19.5" customHeight="1" x14ac:dyDescent="0.25">
      <c r="B23" s="1510" t="s">
        <v>586</v>
      </c>
      <c r="C23" s="1510" t="s">
        <v>9</v>
      </c>
      <c r="D23" s="294" t="s">
        <v>841</v>
      </c>
      <c r="E23" s="1466">
        <f>(1/18)*(1/2)</f>
        <v>2.7777777777777776E-2</v>
      </c>
      <c r="F23" s="1476" t="s">
        <v>2</v>
      </c>
      <c r="G23" s="1433"/>
      <c r="H23" s="1433"/>
      <c r="I23" s="1433"/>
      <c r="J23" s="1507"/>
      <c r="K23" s="317" t="s">
        <v>3</v>
      </c>
      <c r="L23" s="1132" t="s">
        <v>1057</v>
      </c>
    </row>
    <row r="24" spans="2:13" ht="26.15" customHeight="1" x14ac:dyDescent="0.25">
      <c r="B24" s="1510"/>
      <c r="C24" s="1510"/>
      <c r="D24" s="385" t="s">
        <v>471</v>
      </c>
      <c r="E24" s="1481"/>
      <c r="F24" s="1478" t="s">
        <v>157</v>
      </c>
      <c r="G24" s="1522"/>
      <c r="H24" s="949" t="s">
        <v>156</v>
      </c>
      <c r="I24" s="1479" t="s">
        <v>155</v>
      </c>
      <c r="J24" s="1504"/>
      <c r="K24" s="617" t="s">
        <v>11</v>
      </c>
      <c r="L24" s="1132" t="s">
        <v>1058</v>
      </c>
    </row>
    <row r="25" spans="2:13" x14ac:dyDescent="0.25">
      <c r="B25" s="1510"/>
      <c r="C25" s="1510" t="s">
        <v>9</v>
      </c>
      <c r="E25" s="1467"/>
      <c r="F25" s="1226">
        <v>0</v>
      </c>
      <c r="G25" s="1180"/>
      <c r="H25" s="948">
        <v>2</v>
      </c>
      <c r="I25" s="1408">
        <v>4</v>
      </c>
      <c r="J25" s="1379"/>
      <c r="K25" s="195">
        <v>6</v>
      </c>
    </row>
    <row r="26" spans="2:13" ht="24.65" customHeight="1" x14ac:dyDescent="0.25">
      <c r="B26" s="1510"/>
      <c r="C26" s="1510"/>
      <c r="D26" s="386" t="s">
        <v>595</v>
      </c>
      <c r="E26" s="1481">
        <f>(1/18)*(1/2)</f>
        <v>2.7777777777777776E-2</v>
      </c>
      <c r="F26" s="1523" t="s">
        <v>2</v>
      </c>
      <c r="G26" s="1515"/>
      <c r="H26" s="1515"/>
      <c r="I26" s="1515" t="s">
        <v>3</v>
      </c>
      <c r="J26" s="1516"/>
      <c r="K26" s="617" t="s">
        <v>11</v>
      </c>
      <c r="L26" s="1132" t="s">
        <v>1059</v>
      </c>
    </row>
    <row r="27" spans="2:13" ht="13" thickBot="1" x14ac:dyDescent="0.3">
      <c r="B27" s="1511"/>
      <c r="C27" s="1511"/>
      <c r="D27" s="616"/>
      <c r="E27" s="1521"/>
      <c r="F27" s="1519">
        <v>6</v>
      </c>
      <c r="G27" s="1517"/>
      <c r="H27" s="1517"/>
      <c r="I27" s="1517">
        <v>0</v>
      </c>
      <c r="J27" s="1518"/>
      <c r="K27" s="618">
        <v>6</v>
      </c>
    </row>
    <row r="28" spans="2:13" ht="13" customHeight="1" thickBot="1" x14ac:dyDescent="0.3">
      <c r="D28" s="103" t="s">
        <v>8</v>
      </c>
      <c r="E28" s="316"/>
      <c r="F28" s="808" t="s">
        <v>354</v>
      </c>
      <c r="G28" s="808"/>
      <c r="H28" s="808"/>
      <c r="I28" s="808"/>
      <c r="J28" s="808"/>
      <c r="K28" s="808"/>
    </row>
    <row r="29" spans="2:13" ht="28" customHeight="1" x14ac:dyDescent="0.25">
      <c r="B29" s="15"/>
      <c r="C29" s="15"/>
      <c r="D29" s="1162" t="s">
        <v>800</v>
      </c>
      <c r="E29" s="1162"/>
      <c r="F29" s="1162"/>
      <c r="G29" s="1162"/>
      <c r="H29" s="1162"/>
      <c r="I29" s="1162"/>
      <c r="J29" s="877"/>
      <c r="K29" s="849"/>
      <c r="L29" s="849"/>
      <c r="M29" s="627"/>
    </row>
    <row r="30" spans="2:13" ht="16" customHeight="1" x14ac:dyDescent="0.25">
      <c r="B30" s="15"/>
      <c r="C30" s="15"/>
      <c r="D30" s="1161" t="s">
        <v>801</v>
      </c>
      <c r="E30" s="1161"/>
      <c r="F30" s="1161"/>
      <c r="G30" s="1161"/>
      <c r="H30" s="1161"/>
      <c r="I30" s="1161"/>
      <c r="J30" s="1161"/>
      <c r="K30" s="816"/>
      <c r="L30" s="816"/>
    </row>
    <row r="31" spans="2:13" x14ac:dyDescent="0.25">
      <c r="D31" s="1161" t="s">
        <v>842</v>
      </c>
      <c r="E31" s="1161"/>
      <c r="F31" s="1161"/>
      <c r="G31" s="1161"/>
      <c r="H31" s="1161"/>
      <c r="I31" s="1161"/>
      <c r="J31" s="1161"/>
    </row>
  </sheetData>
  <mergeCells count="49">
    <mergeCell ref="D31:J31"/>
    <mergeCell ref="F20:H20"/>
    <mergeCell ref="D30:J30"/>
    <mergeCell ref="E26:E27"/>
    <mergeCell ref="F24:G24"/>
    <mergeCell ref="F25:G25"/>
    <mergeCell ref="D29:I29"/>
    <mergeCell ref="E23:E25"/>
    <mergeCell ref="F26:H26"/>
    <mergeCell ref="B23:B27"/>
    <mergeCell ref="C23:C24"/>
    <mergeCell ref="C25:C27"/>
    <mergeCell ref="F21:H21"/>
    <mergeCell ref="I14:K14"/>
    <mergeCell ref="F14:H14"/>
    <mergeCell ref="F22:H22"/>
    <mergeCell ref="F23:J23"/>
    <mergeCell ref="I24:J24"/>
    <mergeCell ref="I25:J25"/>
    <mergeCell ref="I26:J26"/>
    <mergeCell ref="I27:J27"/>
    <mergeCell ref="F27:H27"/>
    <mergeCell ref="B17:B19"/>
    <mergeCell ref="B14:B16"/>
    <mergeCell ref="F17:H17"/>
    <mergeCell ref="I17:K17"/>
    <mergeCell ref="I7:J7"/>
    <mergeCell ref="H11:I11"/>
    <mergeCell ref="J11:K11"/>
    <mergeCell ref="J12:K12"/>
    <mergeCell ref="F8:H8"/>
    <mergeCell ref="F12:G12"/>
    <mergeCell ref="H12:I12"/>
    <mergeCell ref="F11:G11"/>
    <mergeCell ref="D1:K1"/>
    <mergeCell ref="B2:C2"/>
    <mergeCell ref="I9:K9"/>
    <mergeCell ref="I10:K10"/>
    <mergeCell ref="I6:J6"/>
    <mergeCell ref="I8:K8"/>
    <mergeCell ref="B1:C1"/>
    <mergeCell ref="B5:B7"/>
    <mergeCell ref="B8:B10"/>
    <mergeCell ref="F5:H5"/>
    <mergeCell ref="F2:K3"/>
    <mergeCell ref="E5:E7"/>
    <mergeCell ref="E8:E10"/>
    <mergeCell ref="I5:J5"/>
    <mergeCell ref="E2:E3"/>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26:B27 B5:B12 B14:B19 B20:B25"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pageSetUpPr autoPageBreaks="0"/>
  </sheetPr>
  <dimension ref="B1:N29"/>
  <sheetViews>
    <sheetView zoomScale="70" zoomScaleNormal="70" workbookViewId="0">
      <selection activeCell="N1" sqref="N1"/>
    </sheetView>
  </sheetViews>
  <sheetFormatPr defaultColWidth="9.1796875" defaultRowHeight="12.5" x14ac:dyDescent="0.25"/>
  <cols>
    <col min="1" max="1" width="3.1796875" style="15" customWidth="1"/>
    <col min="2" max="2" width="7.1796875" style="15" customWidth="1"/>
    <col min="3" max="3" width="9.453125" style="15" customWidth="1"/>
    <col min="4" max="4" width="60.7265625" style="15" customWidth="1"/>
    <col min="5" max="5" width="8.1796875" style="15" customWidth="1"/>
    <col min="6" max="6" width="13.7265625" style="15" customWidth="1"/>
    <col min="7" max="7" width="10.453125" style="15" customWidth="1"/>
    <col min="8" max="8" width="11" style="15" customWidth="1"/>
    <col min="9" max="10" width="10.54296875" style="15" customWidth="1"/>
    <col min="11" max="12" width="10.81640625" style="15" customWidth="1"/>
    <col min="13" max="13" width="11.54296875" style="15" customWidth="1"/>
    <col min="14" max="14" width="36.1796875" style="15" customWidth="1"/>
    <col min="15" max="16384" width="9.1796875" style="15"/>
  </cols>
  <sheetData>
    <row r="1" spans="2:14" ht="22.5" customHeight="1" thickBot="1" x14ac:dyDescent="0.3">
      <c r="D1" s="1347" t="s">
        <v>594</v>
      </c>
      <c r="E1" s="1387"/>
      <c r="F1" s="1387"/>
      <c r="G1" s="1387"/>
      <c r="H1" s="1387"/>
      <c r="I1" s="1387"/>
      <c r="J1" s="1387"/>
      <c r="K1" s="1387"/>
      <c r="L1" s="1387"/>
      <c r="M1" s="1388"/>
      <c r="N1" s="1145" t="s">
        <v>1299</v>
      </c>
    </row>
    <row r="2" spans="2:14" ht="24.75" customHeight="1" thickBot="1" x14ac:dyDescent="0.3">
      <c r="B2" s="1499" t="s">
        <v>348</v>
      </c>
      <c r="C2" s="1500"/>
      <c r="D2" s="46"/>
      <c r="E2" s="1205" t="s">
        <v>350</v>
      </c>
      <c r="F2" s="1412" t="s">
        <v>0</v>
      </c>
      <c r="G2" s="1412"/>
      <c r="H2" s="1412"/>
      <c r="I2" s="1412"/>
      <c r="J2" s="1412"/>
      <c r="K2" s="1412"/>
      <c r="L2" s="1412"/>
      <c r="M2" s="1413"/>
    </row>
    <row r="3" spans="2:14" ht="39.75" customHeight="1" thickBot="1" x14ac:dyDescent="0.3">
      <c r="B3" s="1086" t="s">
        <v>294</v>
      </c>
      <c r="C3" s="1088" t="s">
        <v>328</v>
      </c>
      <c r="D3" s="27"/>
      <c r="E3" s="1279"/>
      <c r="F3" s="1416"/>
      <c r="G3" s="1416"/>
      <c r="H3" s="1416"/>
      <c r="I3" s="1416"/>
      <c r="J3" s="1416"/>
      <c r="K3" s="1416"/>
      <c r="L3" s="1416"/>
      <c r="M3" s="1417"/>
    </row>
    <row r="4" spans="2:14" x14ac:dyDescent="0.25">
      <c r="B4" s="921"/>
      <c r="C4" s="937"/>
      <c r="D4" s="104" t="s">
        <v>840</v>
      </c>
      <c r="E4" s="922"/>
      <c r="F4" s="924"/>
      <c r="G4" s="924"/>
      <c r="H4" s="924"/>
      <c r="I4" s="924"/>
      <c r="J4" s="924"/>
      <c r="K4" s="924"/>
      <c r="L4" s="924"/>
      <c r="M4" s="925"/>
    </row>
    <row r="5" spans="2:14" ht="24.75" customHeight="1" x14ac:dyDescent="0.25">
      <c r="B5" s="573"/>
      <c r="C5" s="933"/>
      <c r="D5" s="63" t="s">
        <v>483</v>
      </c>
      <c r="E5" s="574"/>
      <c r="F5" s="1186" t="s">
        <v>570</v>
      </c>
      <c r="G5" s="1187"/>
      <c r="H5" s="1187" t="s">
        <v>484</v>
      </c>
      <c r="I5" s="1187"/>
      <c r="J5" s="1187" t="s">
        <v>3</v>
      </c>
      <c r="K5" s="1187"/>
      <c r="L5" s="1187" t="s">
        <v>485</v>
      </c>
      <c r="M5" s="1224"/>
    </row>
    <row r="6" spans="2:14" ht="30" customHeight="1" x14ac:dyDescent="0.25">
      <c r="B6" s="1524" t="s">
        <v>586</v>
      </c>
      <c r="C6" s="191" t="s">
        <v>12</v>
      </c>
      <c r="D6" s="936" t="s">
        <v>571</v>
      </c>
      <c r="E6" s="574">
        <f>(1/3)*(1/18)</f>
        <v>1.8518518518518517E-2</v>
      </c>
      <c r="F6" s="1376">
        <v>0</v>
      </c>
      <c r="G6" s="1493"/>
      <c r="H6" s="1493">
        <v>2</v>
      </c>
      <c r="I6" s="1493"/>
      <c r="J6" s="1493">
        <v>6</v>
      </c>
      <c r="K6" s="1493"/>
      <c r="L6" s="1525" t="s">
        <v>603</v>
      </c>
      <c r="M6" s="1526"/>
      <c r="N6" s="1132" t="s">
        <v>1060</v>
      </c>
    </row>
    <row r="7" spans="2:14" ht="42.75" customHeight="1" x14ac:dyDescent="0.25">
      <c r="B7" s="1524"/>
      <c r="C7" s="191" t="s">
        <v>12</v>
      </c>
      <c r="D7" s="381" t="s">
        <v>572</v>
      </c>
      <c r="E7" s="574">
        <f>(1/3)*(1/18)</f>
        <v>1.8518518518518517E-2</v>
      </c>
      <c r="F7" s="1226">
        <v>0</v>
      </c>
      <c r="G7" s="1179"/>
      <c r="H7" s="1179">
        <v>2</v>
      </c>
      <c r="I7" s="1179"/>
      <c r="J7" s="1493">
        <v>6</v>
      </c>
      <c r="K7" s="1493"/>
      <c r="L7" s="1525" t="s">
        <v>603</v>
      </c>
      <c r="M7" s="1526"/>
      <c r="N7" s="1132" t="s">
        <v>1064</v>
      </c>
    </row>
    <row r="8" spans="2:14" ht="40.5" customHeight="1" x14ac:dyDescent="0.25">
      <c r="B8" s="1524"/>
      <c r="C8" s="1540" t="s">
        <v>12</v>
      </c>
      <c r="D8" s="63" t="s">
        <v>612</v>
      </c>
      <c r="E8" s="1320">
        <f>(1/3)*(1/18)</f>
        <v>1.8518518518518517E-2</v>
      </c>
      <c r="F8" s="1170" t="s">
        <v>2</v>
      </c>
      <c r="G8" s="1171"/>
      <c r="H8" s="1171"/>
      <c r="I8" s="1171" t="s">
        <v>3</v>
      </c>
      <c r="J8" s="1171"/>
      <c r="K8" s="1171"/>
      <c r="L8" s="1406" t="s">
        <v>485</v>
      </c>
      <c r="M8" s="1407"/>
      <c r="N8" s="1132" t="s">
        <v>1061</v>
      </c>
    </row>
    <row r="9" spans="2:14" ht="14.25" customHeight="1" x14ac:dyDescent="0.25">
      <c r="B9" s="1524"/>
      <c r="C9" s="1540"/>
      <c r="D9" s="381"/>
      <c r="E9" s="1320"/>
      <c r="F9" s="1226">
        <v>0</v>
      </c>
      <c r="G9" s="1179"/>
      <c r="H9" s="1179"/>
      <c r="I9" s="1179">
        <v>6</v>
      </c>
      <c r="J9" s="1179"/>
      <c r="K9" s="1179"/>
      <c r="L9" s="1527" t="s">
        <v>620</v>
      </c>
      <c r="M9" s="1528"/>
    </row>
    <row r="10" spans="2:14" ht="26.25" customHeight="1" x14ac:dyDescent="0.25">
      <c r="B10" s="573"/>
      <c r="C10" s="933"/>
      <c r="D10" s="63" t="s">
        <v>483</v>
      </c>
      <c r="E10" s="586"/>
      <c r="F10" s="1186" t="s">
        <v>2</v>
      </c>
      <c r="G10" s="1187"/>
      <c r="H10" s="1171" t="s">
        <v>484</v>
      </c>
      <c r="I10" s="1171"/>
      <c r="J10" s="1171"/>
      <c r="K10" s="1171"/>
      <c r="L10" s="1171" t="s">
        <v>3</v>
      </c>
      <c r="M10" s="1175"/>
    </row>
    <row r="11" spans="2:14" ht="22.5" customHeight="1" x14ac:dyDescent="0.25">
      <c r="B11" s="1524" t="s">
        <v>586</v>
      </c>
      <c r="C11" s="191" t="s">
        <v>12</v>
      </c>
      <c r="D11" s="381" t="s">
        <v>604</v>
      </c>
      <c r="E11" s="574">
        <f>(1/3)*(1/18)</f>
        <v>1.8518518518518517E-2</v>
      </c>
      <c r="F11" s="1376">
        <v>0</v>
      </c>
      <c r="G11" s="1493"/>
      <c r="H11" s="1493">
        <v>2</v>
      </c>
      <c r="I11" s="1493"/>
      <c r="J11" s="1493"/>
      <c r="K11" s="1493"/>
      <c r="L11" s="1493">
        <v>6</v>
      </c>
      <c r="M11" s="1539"/>
      <c r="N11" s="1132" t="s">
        <v>1062</v>
      </c>
    </row>
    <row r="12" spans="2:14" ht="36" customHeight="1" x14ac:dyDescent="0.25">
      <c r="B12" s="1524"/>
      <c r="C12" s="191" t="s">
        <v>12</v>
      </c>
      <c r="D12" s="381" t="s">
        <v>605</v>
      </c>
      <c r="E12" s="574">
        <f>(1/3)*(1/18)</f>
        <v>1.8518518518518517E-2</v>
      </c>
      <c r="F12" s="1226">
        <v>0</v>
      </c>
      <c r="G12" s="1179"/>
      <c r="H12" s="1179">
        <v>2</v>
      </c>
      <c r="I12" s="1179"/>
      <c r="J12" s="1179"/>
      <c r="K12" s="1179"/>
      <c r="L12" s="1408">
        <v>6</v>
      </c>
      <c r="M12" s="1409"/>
      <c r="N12" s="1132" t="s">
        <v>1063</v>
      </c>
    </row>
    <row r="13" spans="2:14" ht="33.75" customHeight="1" x14ac:dyDescent="0.25">
      <c r="B13" s="1524"/>
      <c r="C13" s="1540" t="s">
        <v>12</v>
      </c>
      <c r="D13" s="63" t="s">
        <v>614</v>
      </c>
      <c r="E13" s="1320">
        <f>(1/3)*(1/18)</f>
        <v>1.8518518518518517E-2</v>
      </c>
      <c r="F13" s="1170" t="s">
        <v>2</v>
      </c>
      <c r="G13" s="1171"/>
      <c r="H13" s="1171"/>
      <c r="I13" s="1171"/>
      <c r="J13" s="1171" t="s">
        <v>3</v>
      </c>
      <c r="K13" s="1171"/>
      <c r="L13" s="1171"/>
      <c r="M13" s="1175"/>
      <c r="N13" s="1132" t="s">
        <v>1065</v>
      </c>
    </row>
    <row r="14" spans="2:14" ht="14.25" customHeight="1" x14ac:dyDescent="0.25">
      <c r="B14" s="1524"/>
      <c r="C14" s="1540"/>
      <c r="D14" s="381"/>
      <c r="E14" s="1320"/>
      <c r="F14" s="1226">
        <v>0</v>
      </c>
      <c r="G14" s="1179"/>
      <c r="H14" s="1179"/>
      <c r="I14" s="1179"/>
      <c r="J14" s="1179">
        <v>6</v>
      </c>
      <c r="K14" s="1179"/>
      <c r="L14" s="1179"/>
      <c r="M14" s="1238"/>
    </row>
    <row r="15" spans="2:14" ht="16.5" customHeight="1" x14ac:dyDescent="0.25">
      <c r="B15" s="449"/>
      <c r="C15" s="933"/>
      <c r="D15" s="104" t="s">
        <v>70</v>
      </c>
      <c r="E15" s="183"/>
      <c r="F15" s="1523" t="s">
        <v>3</v>
      </c>
      <c r="G15" s="1515"/>
      <c r="H15" s="1515"/>
      <c r="I15" s="1515"/>
      <c r="J15" s="1515" t="s">
        <v>2</v>
      </c>
      <c r="K15" s="1515"/>
      <c r="L15" s="1515"/>
      <c r="M15" s="1533"/>
    </row>
    <row r="16" spans="2:14" ht="29.25" customHeight="1" x14ac:dyDescent="0.25">
      <c r="B16" s="649" t="s">
        <v>586</v>
      </c>
      <c r="C16" s="934"/>
      <c r="D16" s="592" t="s">
        <v>607</v>
      </c>
      <c r="E16" s="1051">
        <f>1/18</f>
        <v>5.5555555555555552E-2</v>
      </c>
      <c r="F16" s="1529">
        <v>0</v>
      </c>
      <c r="G16" s="1530"/>
      <c r="H16" s="1530"/>
      <c r="I16" s="1530"/>
      <c r="J16" s="1530">
        <v>6</v>
      </c>
      <c r="K16" s="1530"/>
      <c r="L16" s="1530"/>
      <c r="M16" s="1534"/>
      <c r="N16" s="1132" t="s">
        <v>1066</v>
      </c>
    </row>
    <row r="17" spans="2:14" ht="28.5" customHeight="1" x14ac:dyDescent="0.25">
      <c r="B17" s="649" t="s">
        <v>586</v>
      </c>
      <c r="C17" s="934"/>
      <c r="D17" s="592" t="s">
        <v>608</v>
      </c>
      <c r="E17" s="1051">
        <f>1/18</f>
        <v>5.5555555555555552E-2</v>
      </c>
      <c r="F17" s="1529">
        <v>0</v>
      </c>
      <c r="G17" s="1530"/>
      <c r="H17" s="1530"/>
      <c r="I17" s="1530"/>
      <c r="J17" s="1530">
        <v>6</v>
      </c>
      <c r="K17" s="1530"/>
      <c r="L17" s="1530"/>
      <c r="M17" s="1534"/>
      <c r="N17" s="1132" t="s">
        <v>1067</v>
      </c>
    </row>
    <row r="18" spans="2:14" ht="25.5" customHeight="1" x14ac:dyDescent="0.25">
      <c r="B18" s="649" t="s">
        <v>586</v>
      </c>
      <c r="C18" s="934"/>
      <c r="D18" s="592" t="s">
        <v>609</v>
      </c>
      <c r="E18" s="1050">
        <f>1/18</f>
        <v>5.5555555555555552E-2</v>
      </c>
      <c r="F18" s="1531">
        <v>0</v>
      </c>
      <c r="G18" s="1532"/>
      <c r="H18" s="1532"/>
      <c r="I18" s="1532"/>
      <c r="J18" s="1532">
        <v>6</v>
      </c>
      <c r="K18" s="1532"/>
      <c r="L18" s="1532"/>
      <c r="M18" s="1535"/>
    </row>
    <row r="19" spans="2:14" ht="18" customHeight="1" x14ac:dyDescent="0.25">
      <c r="B19" s="1520" t="s">
        <v>586</v>
      </c>
      <c r="C19" s="934"/>
      <c r="D19" s="228" t="s">
        <v>441</v>
      </c>
      <c r="E19" s="1466">
        <f>1/18</f>
        <v>5.5555555555555552E-2</v>
      </c>
      <c r="F19" s="1536" t="s">
        <v>2</v>
      </c>
      <c r="G19" s="1469"/>
      <c r="H19" s="1469"/>
      <c r="I19" s="1469"/>
      <c r="J19" s="1469" t="s">
        <v>3</v>
      </c>
      <c r="K19" s="1469"/>
      <c r="L19" s="1469"/>
      <c r="M19" s="1470"/>
      <c r="N19" s="1132" t="s">
        <v>1068</v>
      </c>
    </row>
    <row r="20" spans="2:14" ht="13.5" customHeight="1" x14ac:dyDescent="0.25">
      <c r="B20" s="1520"/>
      <c r="C20" s="934"/>
      <c r="D20" s="228"/>
      <c r="E20" s="1467"/>
      <c r="F20" s="1378">
        <v>0</v>
      </c>
      <c r="G20" s="1408"/>
      <c r="H20" s="1408"/>
      <c r="I20" s="1408"/>
      <c r="J20" s="1408">
        <v>6</v>
      </c>
      <c r="K20" s="1408"/>
      <c r="L20" s="1408"/>
      <c r="M20" s="1409"/>
    </row>
    <row r="21" spans="2:14" ht="28.5" customHeight="1" x14ac:dyDescent="0.25">
      <c r="B21" s="1520" t="s">
        <v>586</v>
      </c>
      <c r="C21" s="934"/>
      <c r="D21" s="320" t="s">
        <v>76</v>
      </c>
      <c r="E21" s="1466">
        <f>(1/18)</f>
        <v>5.5555555555555552E-2</v>
      </c>
      <c r="F21" s="1464" t="s">
        <v>77</v>
      </c>
      <c r="G21" s="1445"/>
      <c r="H21" s="1445" t="s">
        <v>78</v>
      </c>
      <c r="I21" s="1445"/>
      <c r="J21" s="1445"/>
      <c r="K21" s="1445"/>
      <c r="L21" s="1445" t="s">
        <v>2</v>
      </c>
      <c r="M21" s="1465"/>
      <c r="N21" s="1132" t="s">
        <v>1069</v>
      </c>
    </row>
    <row r="22" spans="2:14" ht="15" customHeight="1" x14ac:dyDescent="0.25">
      <c r="B22" s="1520"/>
      <c r="C22" s="934"/>
      <c r="D22" s="349"/>
      <c r="E22" s="1467"/>
      <c r="F22" s="1182">
        <v>6</v>
      </c>
      <c r="G22" s="1183"/>
      <c r="H22" s="1179">
        <v>3</v>
      </c>
      <c r="I22" s="1179"/>
      <c r="J22" s="1179"/>
      <c r="K22" s="1179"/>
      <c r="L22" s="1179">
        <v>0</v>
      </c>
      <c r="M22" s="1238"/>
    </row>
    <row r="23" spans="2:14" ht="15.75" customHeight="1" x14ac:dyDescent="0.25">
      <c r="B23" s="484"/>
      <c r="C23" s="484"/>
      <c r="D23" s="320" t="s">
        <v>71</v>
      </c>
      <c r="E23" s="406"/>
      <c r="F23" s="1501" t="s">
        <v>2</v>
      </c>
      <c r="G23" s="1502"/>
      <c r="H23" s="1502"/>
      <c r="I23" s="1502"/>
      <c r="J23" s="1502" t="s">
        <v>75</v>
      </c>
      <c r="K23" s="1502"/>
      <c r="L23" s="1502"/>
      <c r="M23" s="1503"/>
    </row>
    <row r="24" spans="2:14" ht="37.5" customHeight="1" x14ac:dyDescent="0.25">
      <c r="B24" s="649" t="s">
        <v>586</v>
      </c>
      <c r="C24" s="934"/>
      <c r="D24" s="71" t="s">
        <v>72</v>
      </c>
      <c r="E24" s="96">
        <f>(1/18)</f>
        <v>5.5555555555555552E-2</v>
      </c>
      <c r="F24" s="1376">
        <v>0</v>
      </c>
      <c r="G24" s="1493"/>
      <c r="H24" s="1493"/>
      <c r="I24" s="1493"/>
      <c r="J24" s="1493">
        <v>6</v>
      </c>
      <c r="K24" s="1493"/>
      <c r="L24" s="1493"/>
      <c r="M24" s="1539"/>
      <c r="N24" s="1132" t="s">
        <v>1070</v>
      </c>
    </row>
    <row r="25" spans="2:14" ht="44.15" customHeight="1" x14ac:dyDescent="0.25">
      <c r="B25" s="649" t="s">
        <v>586</v>
      </c>
      <c r="C25" s="934"/>
      <c r="D25" s="71" t="s">
        <v>73</v>
      </c>
      <c r="E25" s="152">
        <f>(1/18)</f>
        <v>5.5555555555555552E-2</v>
      </c>
      <c r="F25" s="1376">
        <v>0</v>
      </c>
      <c r="G25" s="1493"/>
      <c r="H25" s="1493"/>
      <c r="I25" s="1493"/>
      <c r="J25" s="1493">
        <v>6</v>
      </c>
      <c r="K25" s="1493"/>
      <c r="L25" s="1493"/>
      <c r="M25" s="1539"/>
      <c r="N25" s="1132" t="s">
        <v>1071</v>
      </c>
    </row>
    <row r="26" spans="2:14" ht="30" customHeight="1" thickBot="1" x14ac:dyDescent="0.3">
      <c r="B26" s="651" t="s">
        <v>586</v>
      </c>
      <c r="C26" s="935"/>
      <c r="D26" s="632" t="s">
        <v>74</v>
      </c>
      <c r="E26" s="411">
        <f>(1/18)</f>
        <v>5.5555555555555552E-2</v>
      </c>
      <c r="F26" s="1537">
        <v>0</v>
      </c>
      <c r="G26" s="1227"/>
      <c r="H26" s="1227"/>
      <c r="I26" s="1227"/>
      <c r="J26" s="1227">
        <v>6</v>
      </c>
      <c r="K26" s="1227"/>
      <c r="L26" s="1227"/>
      <c r="M26" s="1538"/>
      <c r="N26" s="1132" t="s">
        <v>1072</v>
      </c>
    </row>
    <row r="27" spans="2:14" ht="18" customHeight="1" thickBot="1" x14ac:dyDescent="0.3">
      <c r="D27" s="103" t="s">
        <v>8</v>
      </c>
      <c r="E27" s="95"/>
      <c r="F27" s="1367" t="s">
        <v>354</v>
      </c>
      <c r="G27" s="1367"/>
      <c r="H27" s="1367"/>
      <c r="I27" s="1367"/>
      <c r="J27" s="1367"/>
      <c r="K27" s="1367"/>
      <c r="L27" s="1367"/>
      <c r="M27" s="1367"/>
    </row>
    <row r="28" spans="2:14" ht="28" customHeight="1" x14ac:dyDescent="0.25">
      <c r="D28" s="1162" t="s">
        <v>800</v>
      </c>
      <c r="E28" s="1162"/>
      <c r="F28" s="1162"/>
      <c r="G28" s="1162"/>
      <c r="H28" s="1162"/>
      <c r="I28" s="1162"/>
      <c r="J28" s="877"/>
      <c r="K28" s="849"/>
      <c r="L28" s="849"/>
      <c r="M28" s="627"/>
    </row>
    <row r="29" spans="2:14" ht="16" customHeight="1" x14ac:dyDescent="0.25">
      <c r="D29" s="1161" t="s">
        <v>801</v>
      </c>
      <c r="E29" s="1161"/>
      <c r="F29" s="1161"/>
      <c r="G29" s="1161"/>
      <c r="H29" s="1161"/>
      <c r="I29" s="1161"/>
      <c r="J29" s="1161"/>
      <c r="K29" s="816"/>
      <c r="L29" s="816"/>
    </row>
  </sheetData>
  <mergeCells count="74">
    <mergeCell ref="B2:C2"/>
    <mergeCell ref="C8:C9"/>
    <mergeCell ref="C13:C14"/>
    <mergeCell ref="J13:M13"/>
    <mergeCell ref="F13:I13"/>
    <mergeCell ref="L5:M5"/>
    <mergeCell ref="J7:K7"/>
    <mergeCell ref="F5:G5"/>
    <mergeCell ref="H5:I5"/>
    <mergeCell ref="F6:G6"/>
    <mergeCell ref="H6:I6"/>
    <mergeCell ref="J5:K5"/>
    <mergeCell ref="J6:K6"/>
    <mergeCell ref="B11:B14"/>
    <mergeCell ref="F11:G11"/>
    <mergeCell ref="L11:M11"/>
    <mergeCell ref="F12:G12"/>
    <mergeCell ref="L12:M12"/>
    <mergeCell ref="E13:E14"/>
    <mergeCell ref="H11:K11"/>
    <mergeCell ref="H12:K12"/>
    <mergeCell ref="F14:I14"/>
    <mergeCell ref="J14:M14"/>
    <mergeCell ref="F26:I26"/>
    <mergeCell ref="J26:M26"/>
    <mergeCell ref="F23:I23"/>
    <mergeCell ref="F24:I24"/>
    <mergeCell ref="J23:M23"/>
    <mergeCell ref="J24:M24"/>
    <mergeCell ref="F25:I25"/>
    <mergeCell ref="J25:M25"/>
    <mergeCell ref="J16:M16"/>
    <mergeCell ref="H21:K21"/>
    <mergeCell ref="L21:M21"/>
    <mergeCell ref="L22:M22"/>
    <mergeCell ref="H22:K22"/>
    <mergeCell ref="B21:B22"/>
    <mergeCell ref="E21:E22"/>
    <mergeCell ref="B19:B20"/>
    <mergeCell ref="E19:E20"/>
    <mergeCell ref="F19:I19"/>
    <mergeCell ref="F20:I20"/>
    <mergeCell ref="F27:M27"/>
    <mergeCell ref="D1:M1"/>
    <mergeCell ref="F2:M3"/>
    <mergeCell ref="F21:G21"/>
    <mergeCell ref="F22:G22"/>
    <mergeCell ref="E2:E3"/>
    <mergeCell ref="J19:M19"/>
    <mergeCell ref="J20:M20"/>
    <mergeCell ref="H7:I7"/>
    <mergeCell ref="F15:I15"/>
    <mergeCell ref="F17:I17"/>
    <mergeCell ref="F18:I18"/>
    <mergeCell ref="J15:M15"/>
    <mergeCell ref="J17:M17"/>
    <mergeCell ref="J18:M18"/>
    <mergeCell ref="F16:I16"/>
    <mergeCell ref="D28:I28"/>
    <mergeCell ref="D29:J29"/>
    <mergeCell ref="B6:B9"/>
    <mergeCell ref="F10:G10"/>
    <mergeCell ref="L10:M10"/>
    <mergeCell ref="H10:K10"/>
    <mergeCell ref="L6:M6"/>
    <mergeCell ref="L7:M7"/>
    <mergeCell ref="F8:H8"/>
    <mergeCell ref="F9:H9"/>
    <mergeCell ref="I8:K8"/>
    <mergeCell ref="I9:K9"/>
    <mergeCell ref="L8:M8"/>
    <mergeCell ref="L9:M9"/>
    <mergeCell ref="E8:E9"/>
    <mergeCell ref="F7:G7"/>
  </mergeCells>
  <phoneticPr fontId="4" type="noConversion"/>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6:B26"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
    <pageSetUpPr autoPageBreaks="0"/>
  </sheetPr>
  <dimension ref="B1:N40"/>
  <sheetViews>
    <sheetView zoomScale="70" zoomScaleNormal="70" workbookViewId="0">
      <selection activeCell="N14" sqref="N14"/>
    </sheetView>
  </sheetViews>
  <sheetFormatPr defaultColWidth="9.1796875" defaultRowHeight="12.5" x14ac:dyDescent="0.25"/>
  <cols>
    <col min="1" max="1" width="2.1796875" style="5" customWidth="1"/>
    <col min="2" max="3" width="7.1796875" style="5" customWidth="1"/>
    <col min="4" max="4" width="68" style="5" customWidth="1"/>
    <col min="5" max="5" width="9.7265625" style="5" customWidth="1"/>
    <col min="6" max="7" width="10.54296875" style="5" customWidth="1"/>
    <col min="8" max="8" width="13.54296875" style="5" customWidth="1"/>
    <col min="9" max="10" width="10.54296875" style="5" customWidth="1"/>
    <col min="11" max="11" width="7.54296875" style="5" customWidth="1"/>
    <col min="12" max="12" width="10.54296875" style="5" customWidth="1"/>
    <col min="13" max="13" width="15.81640625" style="5" customWidth="1"/>
    <col min="14" max="14" width="51" style="5" customWidth="1"/>
    <col min="15" max="16384" width="9.1796875" style="5"/>
  </cols>
  <sheetData>
    <row r="1" spans="2:14" s="15" customFormat="1" ht="23.15" customHeight="1" thickBot="1" x14ac:dyDescent="0.3">
      <c r="B1" s="1561"/>
      <c r="C1" s="1561"/>
      <c r="D1" s="1541" t="s">
        <v>1301</v>
      </c>
      <c r="E1" s="1541"/>
      <c r="F1" s="1541"/>
      <c r="G1" s="1541"/>
      <c r="H1" s="1541"/>
      <c r="I1" s="1541"/>
      <c r="J1" s="1541"/>
      <c r="K1" s="1541"/>
      <c r="L1" s="1541"/>
      <c r="M1" s="1542"/>
      <c r="N1" s="1145" t="s">
        <v>1299</v>
      </c>
    </row>
    <row r="2" spans="2:14" ht="25.5" customHeight="1" thickBot="1" x14ac:dyDescent="0.3">
      <c r="B2" s="1200" t="s">
        <v>348</v>
      </c>
      <c r="C2" s="1201"/>
      <c r="D2" s="11"/>
      <c r="E2" s="1206" t="s">
        <v>350</v>
      </c>
      <c r="F2" s="1545" t="s">
        <v>0</v>
      </c>
      <c r="G2" s="1546"/>
      <c r="H2" s="1546"/>
      <c r="I2" s="1546"/>
      <c r="J2" s="1546"/>
      <c r="K2" s="1546"/>
      <c r="L2" s="1546"/>
      <c r="M2" s="1547"/>
    </row>
    <row r="3" spans="2:14" x14ac:dyDescent="0.25">
      <c r="B3" s="1214" t="s">
        <v>347</v>
      </c>
      <c r="C3" s="1214" t="s">
        <v>328</v>
      </c>
      <c r="D3" s="11"/>
      <c r="E3" s="1206"/>
      <c r="F3" s="1548"/>
      <c r="G3" s="1549"/>
      <c r="H3" s="1549"/>
      <c r="I3" s="1549"/>
      <c r="J3" s="1549"/>
      <c r="K3" s="1549"/>
      <c r="L3" s="1549"/>
      <c r="M3" s="1550"/>
    </row>
    <row r="4" spans="2:14" ht="21.75" customHeight="1" thickBot="1" x14ac:dyDescent="0.3">
      <c r="B4" s="1554"/>
      <c r="C4" s="1554"/>
      <c r="D4" s="10"/>
      <c r="E4" s="1279"/>
      <c r="F4" s="1551"/>
      <c r="G4" s="1552"/>
      <c r="H4" s="1552"/>
      <c r="I4" s="1552"/>
      <c r="J4" s="1552"/>
      <c r="K4" s="1552"/>
      <c r="L4" s="1552"/>
      <c r="M4" s="1553"/>
    </row>
    <row r="5" spans="2:14" ht="14.25" customHeight="1" x14ac:dyDescent="0.25">
      <c r="B5" s="439"/>
      <c r="C5" s="192"/>
      <c r="D5" s="9" t="s">
        <v>359</v>
      </c>
      <c r="E5" s="721"/>
      <c r="F5" s="153"/>
      <c r="G5" s="153"/>
      <c r="H5" s="153"/>
      <c r="I5" s="153"/>
      <c r="J5" s="153"/>
      <c r="K5" s="153"/>
      <c r="L5" s="153"/>
      <c r="M5" s="438"/>
    </row>
    <row r="6" spans="2:14" ht="22" customHeight="1" x14ac:dyDescent="0.25">
      <c r="B6" s="351"/>
      <c r="C6" s="650"/>
      <c r="E6" s="722"/>
      <c r="F6" s="1479" t="s">
        <v>29</v>
      </c>
      <c r="G6" s="1479"/>
      <c r="H6" s="715"/>
      <c r="I6" s="1479" t="s">
        <v>30</v>
      </c>
      <c r="J6" s="1522"/>
      <c r="K6" s="715"/>
      <c r="L6" s="1479" t="s">
        <v>3</v>
      </c>
      <c r="M6" s="1480"/>
    </row>
    <row r="7" spans="2:14" ht="20.5" x14ac:dyDescent="0.25">
      <c r="B7" s="717" t="s">
        <v>745</v>
      </c>
      <c r="C7" s="650"/>
      <c r="D7" s="14" t="s">
        <v>25</v>
      </c>
      <c r="E7" s="436">
        <f>(1/30)</f>
        <v>3.3333333333333333E-2</v>
      </c>
      <c r="F7" s="1376">
        <v>0</v>
      </c>
      <c r="G7" s="1493"/>
      <c r="H7" s="674"/>
      <c r="I7" s="1260">
        <v>3</v>
      </c>
      <c r="J7" s="1543"/>
      <c r="K7" s="674"/>
      <c r="L7" s="1260">
        <v>6</v>
      </c>
      <c r="M7" s="1261"/>
      <c r="N7" s="1" t="s">
        <v>1073</v>
      </c>
    </row>
    <row r="8" spans="2:14" ht="48.75" customHeight="1" x14ac:dyDescent="0.25">
      <c r="B8" s="717" t="s">
        <v>745</v>
      </c>
      <c r="C8" s="650"/>
      <c r="D8" s="68" t="s">
        <v>356</v>
      </c>
      <c r="E8" s="436">
        <f>(1/30)</f>
        <v>3.3333333333333333E-2</v>
      </c>
      <c r="F8" s="1376">
        <v>0</v>
      </c>
      <c r="G8" s="1493"/>
      <c r="H8" s="674"/>
      <c r="I8" s="1173">
        <v>3</v>
      </c>
      <c r="J8" s="1544"/>
      <c r="K8" s="674"/>
      <c r="L8" s="1260">
        <v>6</v>
      </c>
      <c r="M8" s="1261"/>
      <c r="N8" s="1" t="s">
        <v>1074</v>
      </c>
    </row>
    <row r="9" spans="2:14" ht="25.5" customHeight="1" x14ac:dyDescent="0.25">
      <c r="B9" s="193"/>
      <c r="C9" s="193"/>
      <c r="D9" s="4" t="s">
        <v>357</v>
      </c>
      <c r="E9" s="165"/>
      <c r="F9" s="1464" t="s">
        <v>29</v>
      </c>
      <c r="G9" s="1445"/>
      <c r="H9" s="673"/>
      <c r="I9" s="1445" t="s">
        <v>30</v>
      </c>
      <c r="J9" s="1177"/>
      <c r="K9" s="673"/>
      <c r="L9" s="1445" t="s">
        <v>3</v>
      </c>
      <c r="M9" s="1465"/>
    </row>
    <row r="10" spans="2:14" x14ac:dyDescent="0.25">
      <c r="B10" s="717" t="s">
        <v>745</v>
      </c>
      <c r="C10" s="650"/>
      <c r="D10" s="13" t="s">
        <v>761</v>
      </c>
      <c r="E10" s="555">
        <f t="shared" ref="E10:E15" si="0">(1/30)</f>
        <v>3.3333333333333333E-2</v>
      </c>
      <c r="F10" s="1376">
        <v>0</v>
      </c>
      <c r="G10" s="1493"/>
      <c r="H10" s="674"/>
      <c r="I10" s="1260">
        <v>3</v>
      </c>
      <c r="J10" s="1543"/>
      <c r="K10" s="674"/>
      <c r="L10" s="1260">
        <v>6</v>
      </c>
      <c r="M10" s="1261"/>
      <c r="N10" s="1" t="s">
        <v>1075</v>
      </c>
    </row>
    <row r="11" spans="2:14" ht="20.5" x14ac:dyDescent="0.25">
      <c r="B11" s="717" t="s">
        <v>745</v>
      </c>
      <c r="C11" s="650"/>
      <c r="D11" s="13" t="s">
        <v>762</v>
      </c>
      <c r="E11" s="436">
        <f t="shared" si="0"/>
        <v>3.3333333333333333E-2</v>
      </c>
      <c r="F11" s="1376">
        <v>0</v>
      </c>
      <c r="G11" s="1493"/>
      <c r="H11" s="674"/>
      <c r="I11" s="1260">
        <v>3</v>
      </c>
      <c r="J11" s="1543"/>
      <c r="K11" s="674"/>
      <c r="L11" s="1260">
        <v>6</v>
      </c>
      <c r="M11" s="1261"/>
      <c r="N11" s="1" t="s">
        <v>1076</v>
      </c>
    </row>
    <row r="12" spans="2:14" x14ac:dyDescent="0.25">
      <c r="B12" s="717" t="s">
        <v>745</v>
      </c>
      <c r="C12" s="650"/>
      <c r="D12" s="13" t="s">
        <v>26</v>
      </c>
      <c r="E12" s="436">
        <f t="shared" si="0"/>
        <v>3.3333333333333333E-2</v>
      </c>
      <c r="F12" s="1376">
        <v>0</v>
      </c>
      <c r="G12" s="1493"/>
      <c r="H12" s="674"/>
      <c r="I12" s="1260">
        <v>3</v>
      </c>
      <c r="J12" s="1543"/>
      <c r="K12" s="674"/>
      <c r="L12" s="1260">
        <v>6</v>
      </c>
      <c r="M12" s="1261"/>
      <c r="N12" s="1" t="s">
        <v>1077</v>
      </c>
    </row>
    <row r="13" spans="2:14" x14ac:dyDescent="0.25">
      <c r="B13" s="717" t="s">
        <v>745</v>
      </c>
      <c r="C13" s="650"/>
      <c r="D13" s="13" t="s">
        <v>27</v>
      </c>
      <c r="E13" s="436">
        <f t="shared" si="0"/>
        <v>3.3333333333333333E-2</v>
      </c>
      <c r="F13" s="1376">
        <v>0</v>
      </c>
      <c r="G13" s="1493"/>
      <c r="H13" s="674"/>
      <c r="I13" s="1260">
        <v>3</v>
      </c>
      <c r="J13" s="1543"/>
      <c r="K13" s="674"/>
      <c r="L13" s="1260">
        <v>6</v>
      </c>
      <c r="M13" s="1261"/>
      <c r="N13" s="1" t="s">
        <v>1078</v>
      </c>
    </row>
    <row r="14" spans="2:14" x14ac:dyDescent="0.25">
      <c r="B14" s="717" t="s">
        <v>745</v>
      </c>
      <c r="C14" s="650"/>
      <c r="D14" s="13" t="s">
        <v>28</v>
      </c>
      <c r="E14" s="436">
        <f t="shared" si="0"/>
        <v>3.3333333333333333E-2</v>
      </c>
      <c r="F14" s="1226">
        <v>0</v>
      </c>
      <c r="G14" s="1179"/>
      <c r="H14" s="672"/>
      <c r="I14" s="1173">
        <v>3</v>
      </c>
      <c r="J14" s="1544"/>
      <c r="K14" s="672"/>
      <c r="L14" s="1173">
        <v>6</v>
      </c>
      <c r="M14" s="1176"/>
      <c r="N14" s="1" t="s">
        <v>1079</v>
      </c>
    </row>
    <row r="15" spans="2:14" ht="54.75" customHeight="1" x14ac:dyDescent="0.25">
      <c r="B15" s="1555" t="s">
        <v>745</v>
      </c>
      <c r="C15" s="650"/>
      <c r="D15" s="67" t="s">
        <v>743</v>
      </c>
      <c r="E15" s="1556">
        <f t="shared" si="0"/>
        <v>3.3333333333333333E-2</v>
      </c>
      <c r="F15" s="675" t="s">
        <v>31</v>
      </c>
      <c r="G15" s="1031" t="s">
        <v>32</v>
      </c>
      <c r="H15" s="670" t="s">
        <v>642</v>
      </c>
      <c r="I15" s="1562" t="s">
        <v>643</v>
      </c>
      <c r="J15" s="1562"/>
      <c r="K15" s="1562" t="s">
        <v>645</v>
      </c>
      <c r="L15" s="1562"/>
      <c r="M15" s="666" t="s">
        <v>644</v>
      </c>
      <c r="N15" s="1" t="s">
        <v>1080</v>
      </c>
    </row>
    <row r="16" spans="2:14" s="15" customFormat="1" ht="17.149999999999999" customHeight="1" x14ac:dyDescent="0.25">
      <c r="B16" s="1555"/>
      <c r="C16" s="650"/>
      <c r="E16" s="1558"/>
      <c r="F16" s="668">
        <v>0</v>
      </c>
      <c r="G16" s="1032">
        <v>1</v>
      </c>
      <c r="H16" s="676">
        <v>3</v>
      </c>
      <c r="I16" s="1563">
        <v>4</v>
      </c>
      <c r="J16" s="1563"/>
      <c r="K16" s="1563">
        <v>5</v>
      </c>
      <c r="L16" s="1563"/>
      <c r="M16" s="667">
        <v>6</v>
      </c>
    </row>
    <row r="17" spans="2:14" s="15" customFormat="1" ht="40.5" customHeight="1" x14ac:dyDescent="0.25">
      <c r="B17" s="1555" t="s">
        <v>745</v>
      </c>
      <c r="C17" s="650"/>
      <c r="D17" s="68" t="s">
        <v>361</v>
      </c>
      <c r="E17" s="1556">
        <f>(1/30)</f>
        <v>3.3333333333333333E-2</v>
      </c>
      <c r="F17" s="1193" t="s">
        <v>2</v>
      </c>
      <c r="G17" s="1564"/>
      <c r="H17" s="1564"/>
      <c r="I17" s="1565"/>
      <c r="J17" s="1193" t="s">
        <v>3</v>
      </c>
      <c r="K17" s="1194"/>
      <c r="L17" s="1194"/>
      <c r="M17" s="1508"/>
      <c r="N17" s="1132" t="s">
        <v>1081</v>
      </c>
    </row>
    <row r="18" spans="2:14" ht="34" customHeight="1" x14ac:dyDescent="0.25">
      <c r="B18" s="1555"/>
      <c r="C18" s="650"/>
      <c r="D18" s="159" t="s">
        <v>903</v>
      </c>
      <c r="E18" s="1557"/>
      <c r="F18" s="348" t="s">
        <v>29</v>
      </c>
      <c r="G18" s="1479" t="s">
        <v>30</v>
      </c>
      <c r="H18" s="1479"/>
      <c r="I18" s="350" t="s">
        <v>3</v>
      </c>
      <c r="J18" s="1235" t="s">
        <v>11</v>
      </c>
      <c r="K18" s="1218"/>
      <c r="L18" s="1218"/>
      <c r="M18" s="1569"/>
      <c r="N18" s="1" t="s">
        <v>1082</v>
      </c>
    </row>
    <row r="19" spans="2:14" x14ac:dyDescent="0.25">
      <c r="B19" s="1555"/>
      <c r="C19" s="650"/>
      <c r="E19" s="1558"/>
      <c r="F19" s="352">
        <v>0</v>
      </c>
      <c r="G19" s="1567">
        <v>3</v>
      </c>
      <c r="H19" s="1567"/>
      <c r="I19" s="353">
        <v>4.5</v>
      </c>
      <c r="J19" s="1566">
        <v>6</v>
      </c>
      <c r="K19" s="1567"/>
      <c r="L19" s="1567"/>
      <c r="M19" s="1568"/>
    </row>
    <row r="20" spans="2:14" ht="38.25" customHeight="1" x14ac:dyDescent="0.25">
      <c r="B20" s="1555" t="s">
        <v>745</v>
      </c>
      <c r="C20" s="650"/>
      <c r="D20" s="4" t="s">
        <v>646</v>
      </c>
      <c r="E20" s="1556">
        <f>(1/30)</f>
        <v>3.3333333333333333E-2</v>
      </c>
      <c r="F20" s="1464" t="s">
        <v>29</v>
      </c>
      <c r="G20" s="1445"/>
      <c r="H20" s="673"/>
      <c r="I20" s="1445" t="s">
        <v>30</v>
      </c>
      <c r="J20" s="1177"/>
      <c r="K20" s="673"/>
      <c r="L20" s="1445" t="s">
        <v>3</v>
      </c>
      <c r="M20" s="1465"/>
      <c r="N20" s="1" t="s">
        <v>1083</v>
      </c>
    </row>
    <row r="21" spans="2:14" x14ac:dyDescent="0.25">
      <c r="B21" s="1555"/>
      <c r="C21" s="650"/>
      <c r="D21" s="4"/>
      <c r="E21" s="1558"/>
      <c r="F21" s="1226">
        <v>6</v>
      </c>
      <c r="G21" s="1179"/>
      <c r="H21" s="672"/>
      <c r="I21" s="1173">
        <v>3</v>
      </c>
      <c r="J21" s="1544"/>
      <c r="K21" s="672"/>
      <c r="L21" s="1173">
        <v>0</v>
      </c>
      <c r="M21" s="1176"/>
    </row>
    <row r="22" spans="2:14" ht="14.25" customHeight="1" x14ac:dyDescent="0.25">
      <c r="B22" s="351"/>
      <c r="C22" s="650"/>
      <c r="D22" s="154" t="s">
        <v>362</v>
      </c>
      <c r="E22" s="365"/>
      <c r="F22" s="1464" t="s">
        <v>29</v>
      </c>
      <c r="G22" s="1445"/>
      <c r="H22" s="714"/>
      <c r="I22" s="1445" t="s">
        <v>30</v>
      </c>
      <c r="J22" s="1177"/>
      <c r="K22" s="714"/>
      <c r="L22" s="1445" t="s">
        <v>3</v>
      </c>
      <c r="M22" s="1465"/>
    </row>
    <row r="23" spans="2:14" ht="24" customHeight="1" x14ac:dyDescent="0.25">
      <c r="B23" s="717" t="s">
        <v>745</v>
      </c>
      <c r="C23" s="650"/>
      <c r="D23" s="4" t="s">
        <v>747</v>
      </c>
      <c r="E23" s="435">
        <f>(1/30)</f>
        <v>3.3333333333333333E-2</v>
      </c>
      <c r="F23" s="1376">
        <v>6</v>
      </c>
      <c r="G23" s="1493"/>
      <c r="H23" s="716"/>
      <c r="I23" s="1260">
        <v>3</v>
      </c>
      <c r="J23" s="1543"/>
      <c r="K23" s="716"/>
      <c r="L23" s="1260">
        <v>0</v>
      </c>
      <c r="M23" s="1261"/>
      <c r="N23" s="1" t="s">
        <v>1084</v>
      </c>
    </row>
    <row r="24" spans="2:14" ht="36.75" customHeight="1" x14ac:dyDescent="0.25">
      <c r="B24" s="351"/>
      <c r="C24" s="650"/>
      <c r="D24" s="68" t="s">
        <v>363</v>
      </c>
      <c r="E24" s="364"/>
      <c r="F24" s="1464" t="s">
        <v>29</v>
      </c>
      <c r="G24" s="1445"/>
      <c r="H24" s="673"/>
      <c r="I24" s="1445" t="s">
        <v>30</v>
      </c>
      <c r="J24" s="1177"/>
      <c r="K24" s="673"/>
      <c r="L24" s="1445" t="s">
        <v>3</v>
      </c>
      <c r="M24" s="1465"/>
    </row>
    <row r="25" spans="2:14" x14ac:dyDescent="0.25">
      <c r="B25" s="1555" t="s">
        <v>745</v>
      </c>
      <c r="C25" s="653" t="s">
        <v>9</v>
      </c>
      <c r="D25" s="155" t="s">
        <v>364</v>
      </c>
      <c r="E25" s="435">
        <f>(1/30)*(1/2)</f>
        <v>1.6666666666666666E-2</v>
      </c>
      <c r="F25" s="1376">
        <v>6</v>
      </c>
      <c r="G25" s="1493"/>
      <c r="H25" s="674"/>
      <c r="I25" s="1260">
        <v>3</v>
      </c>
      <c r="J25" s="1543"/>
      <c r="K25" s="674"/>
      <c r="L25" s="1260">
        <v>0</v>
      </c>
      <c r="M25" s="1261"/>
      <c r="N25" s="1" t="s">
        <v>1085</v>
      </c>
    </row>
    <row r="26" spans="2:14" x14ac:dyDescent="0.25">
      <c r="B26" s="1555"/>
      <c r="C26" s="653" t="s">
        <v>9</v>
      </c>
      <c r="D26" s="155" t="s">
        <v>365</v>
      </c>
      <c r="E26" s="435">
        <f>(1/30)*(1/2)</f>
        <v>1.6666666666666666E-2</v>
      </c>
      <c r="F26" s="1376">
        <v>6</v>
      </c>
      <c r="G26" s="1493"/>
      <c r="H26" s="674"/>
      <c r="I26" s="1260">
        <v>3</v>
      </c>
      <c r="J26" s="1543"/>
      <c r="K26" s="674"/>
      <c r="L26" s="1260">
        <v>0</v>
      </c>
      <c r="M26" s="1261"/>
      <c r="N26" s="1" t="s">
        <v>1086</v>
      </c>
    </row>
    <row r="27" spans="2:14" ht="30" x14ac:dyDescent="0.25">
      <c r="B27" s="717" t="s">
        <v>745</v>
      </c>
      <c r="C27" s="650"/>
      <c r="D27" s="68" t="s">
        <v>184</v>
      </c>
      <c r="E27" s="435">
        <f>(1/30)</f>
        <v>3.3333333333333333E-2</v>
      </c>
      <c r="F27" s="1376">
        <v>6</v>
      </c>
      <c r="G27" s="1493"/>
      <c r="H27" s="674"/>
      <c r="I27" s="1260">
        <v>3</v>
      </c>
      <c r="J27" s="1543"/>
      <c r="K27" s="674"/>
      <c r="L27" s="1260">
        <v>0</v>
      </c>
      <c r="M27" s="1261"/>
      <c r="N27" s="1" t="s">
        <v>1087</v>
      </c>
    </row>
    <row r="28" spans="2:14" ht="37.5" customHeight="1" x14ac:dyDescent="0.25">
      <c r="B28" s="717" t="s">
        <v>745</v>
      </c>
      <c r="C28" s="650"/>
      <c r="D28" s="68" t="s">
        <v>366</v>
      </c>
      <c r="E28" s="435">
        <f>(1/30)</f>
        <v>3.3333333333333333E-2</v>
      </c>
      <c r="F28" s="1376">
        <v>6</v>
      </c>
      <c r="G28" s="1493"/>
      <c r="H28" s="674"/>
      <c r="I28" s="1260">
        <v>3</v>
      </c>
      <c r="J28" s="1543"/>
      <c r="K28" s="674"/>
      <c r="L28" s="1260">
        <v>0</v>
      </c>
      <c r="M28" s="1261"/>
      <c r="N28" s="1" t="s">
        <v>1088</v>
      </c>
    </row>
    <row r="29" spans="2:14" ht="35.15" customHeight="1" thickBot="1" x14ac:dyDescent="0.3">
      <c r="B29" s="717" t="s">
        <v>745</v>
      </c>
      <c r="C29" s="650"/>
      <c r="D29" s="68" t="s">
        <v>367</v>
      </c>
      <c r="E29" s="435">
        <f>(1/30)</f>
        <v>3.3333333333333333E-2</v>
      </c>
      <c r="F29" s="1376">
        <v>6</v>
      </c>
      <c r="G29" s="1493"/>
      <c r="H29" s="674"/>
      <c r="I29" s="1174">
        <v>3</v>
      </c>
      <c r="J29" s="1560"/>
      <c r="K29" s="674"/>
      <c r="L29" s="1260">
        <v>0</v>
      </c>
      <c r="M29" s="1261"/>
      <c r="N29" s="1" t="s">
        <v>1089</v>
      </c>
    </row>
    <row r="30" spans="2:14" ht="15" customHeight="1" thickBot="1" x14ac:dyDescent="0.3">
      <c r="B30" s="158"/>
      <c r="C30" s="158"/>
      <c r="D30" s="8" t="s">
        <v>8</v>
      </c>
      <c r="E30" s="1559" t="s">
        <v>354</v>
      </c>
      <c r="F30" s="1559"/>
      <c r="G30" s="1559"/>
      <c r="H30" s="1559"/>
      <c r="I30" s="1559"/>
      <c r="J30" s="1559"/>
      <c r="K30" s="1559"/>
      <c r="L30" s="1559"/>
      <c r="M30" s="1559"/>
      <c r="N30" s="43"/>
    </row>
    <row r="31" spans="2:14" s="15" customFormat="1" ht="28" customHeight="1" x14ac:dyDescent="0.25">
      <c r="D31" s="1162" t="s">
        <v>800</v>
      </c>
      <c r="E31" s="1162"/>
      <c r="F31" s="1162"/>
      <c r="G31" s="1162"/>
      <c r="H31" s="1162"/>
      <c r="I31" s="1162"/>
      <c r="J31" s="877"/>
      <c r="K31" s="849"/>
      <c r="L31" s="849"/>
      <c r="M31" s="627"/>
    </row>
    <row r="32" spans="2:14" s="15" customFormat="1" ht="16" customHeight="1" x14ac:dyDescent="0.25">
      <c r="D32" s="1161" t="s">
        <v>801</v>
      </c>
      <c r="E32" s="1161"/>
      <c r="F32" s="1161"/>
      <c r="G32" s="1161"/>
      <c r="H32" s="1161"/>
      <c r="I32" s="1161"/>
      <c r="J32" s="1161"/>
      <c r="K32" s="816"/>
      <c r="L32" s="816"/>
    </row>
    <row r="33" spans="2:14" x14ac:dyDescent="0.25">
      <c r="B33" s="156"/>
      <c r="C33" s="156"/>
      <c r="D33" s="157"/>
      <c r="E33" s="157"/>
      <c r="F33" s="157"/>
      <c r="G33" s="157"/>
      <c r="H33" s="157"/>
      <c r="I33" s="157"/>
      <c r="J33" s="157"/>
      <c r="K33" s="157"/>
      <c r="L33" s="157"/>
      <c r="M33" s="157"/>
      <c r="N33" s="157"/>
    </row>
    <row r="34" spans="2:14" x14ac:dyDescent="0.25">
      <c r="B34" s="156"/>
      <c r="C34" s="156"/>
      <c r="D34" s="157"/>
      <c r="E34" s="157"/>
      <c r="F34" s="157"/>
      <c r="G34" s="157"/>
      <c r="H34" s="157"/>
      <c r="I34" s="157"/>
      <c r="J34" s="157"/>
      <c r="K34" s="157"/>
      <c r="L34" s="157"/>
      <c r="M34" s="157"/>
      <c r="N34" s="157"/>
    </row>
    <row r="35" spans="2:14" x14ac:dyDescent="0.25">
      <c r="B35" s="157"/>
      <c r="C35" s="157"/>
      <c r="D35" s="157"/>
      <c r="E35" s="157"/>
      <c r="F35" s="157"/>
      <c r="G35" s="157"/>
      <c r="H35" s="157"/>
      <c r="I35" s="157"/>
      <c r="J35" s="157"/>
      <c r="K35" s="157"/>
      <c r="L35" s="157"/>
      <c r="M35" s="157"/>
      <c r="N35" s="157"/>
    </row>
    <row r="36" spans="2:14" x14ac:dyDescent="0.25">
      <c r="B36" s="157"/>
      <c r="C36" s="157"/>
      <c r="D36" s="157"/>
      <c r="E36" s="157"/>
      <c r="F36" s="157"/>
      <c r="G36" s="157"/>
      <c r="H36" s="157"/>
      <c r="I36" s="157"/>
      <c r="J36" s="157"/>
      <c r="K36" s="157"/>
      <c r="L36" s="157"/>
      <c r="M36" s="157"/>
      <c r="N36" s="157"/>
    </row>
    <row r="37" spans="2:14" ht="13" x14ac:dyDescent="0.3">
      <c r="D37" s="51"/>
      <c r="E37" s="7"/>
      <c r="F37" s="7"/>
      <c r="G37" s="7"/>
      <c r="H37" s="7"/>
      <c r="I37" s="7"/>
      <c r="J37" s="7"/>
      <c r="K37" s="7"/>
      <c r="L37" s="7"/>
      <c r="M37" s="7"/>
    </row>
    <row r="38" spans="2:14" ht="13" x14ac:dyDescent="0.3">
      <c r="D38" s="7"/>
      <c r="E38" s="7"/>
      <c r="F38" s="7"/>
      <c r="G38" s="7"/>
      <c r="H38" s="7"/>
      <c r="I38" s="7"/>
      <c r="J38" s="7"/>
      <c r="K38" s="7"/>
      <c r="L38" s="7"/>
      <c r="M38" s="7"/>
    </row>
    <row r="39" spans="2:14" ht="13" x14ac:dyDescent="0.3">
      <c r="D39" s="7"/>
      <c r="E39" s="7"/>
      <c r="F39" s="7"/>
      <c r="G39" s="7"/>
      <c r="H39" s="7"/>
      <c r="I39" s="7"/>
      <c r="J39" s="7"/>
      <c r="K39" s="7"/>
      <c r="L39" s="7"/>
      <c r="M39" s="7"/>
    </row>
    <row r="40" spans="2:14" ht="13" x14ac:dyDescent="0.3">
      <c r="D40" s="7"/>
      <c r="E40" s="7"/>
      <c r="F40" s="7"/>
      <c r="G40" s="7"/>
      <c r="H40" s="7"/>
      <c r="I40" s="7"/>
      <c r="J40" s="7"/>
      <c r="K40" s="7"/>
      <c r="L40" s="7"/>
      <c r="M40" s="7"/>
    </row>
  </sheetData>
  <mergeCells count="84">
    <mergeCell ref="L23:M23"/>
    <mergeCell ref="F8:G8"/>
    <mergeCell ref="J19:M19"/>
    <mergeCell ref="I20:J20"/>
    <mergeCell ref="F20:G20"/>
    <mergeCell ref="L12:M12"/>
    <mergeCell ref="I23:J23"/>
    <mergeCell ref="I13:J13"/>
    <mergeCell ref="I10:J10"/>
    <mergeCell ref="I11:J11"/>
    <mergeCell ref="I14:J14"/>
    <mergeCell ref="J18:M18"/>
    <mergeCell ref="G18:H18"/>
    <mergeCell ref="G19:H19"/>
    <mergeCell ref="K15:L15"/>
    <mergeCell ref="K16:L16"/>
    <mergeCell ref="L26:M26"/>
    <mergeCell ref="F27:G27"/>
    <mergeCell ref="L27:M27"/>
    <mergeCell ref="F24:G24"/>
    <mergeCell ref="L24:M24"/>
    <mergeCell ref="F25:G25"/>
    <mergeCell ref="L25:M25"/>
    <mergeCell ref="I24:J24"/>
    <mergeCell ref="I25:J25"/>
    <mergeCell ref="I26:J26"/>
    <mergeCell ref="I27:J27"/>
    <mergeCell ref="D31:I31"/>
    <mergeCell ref="D32:J32"/>
    <mergeCell ref="B1:C1"/>
    <mergeCell ref="B25:B26"/>
    <mergeCell ref="F26:G26"/>
    <mergeCell ref="F23:G23"/>
    <mergeCell ref="F28:G28"/>
    <mergeCell ref="I12:J12"/>
    <mergeCell ref="I15:J15"/>
    <mergeCell ref="I16:J16"/>
    <mergeCell ref="F17:I17"/>
    <mergeCell ref="J17:M17"/>
    <mergeCell ref="L13:M13"/>
    <mergeCell ref="F22:G22"/>
    <mergeCell ref="L22:M22"/>
    <mergeCell ref="I22:J22"/>
    <mergeCell ref="L28:M28"/>
    <mergeCell ref="F29:G29"/>
    <mergeCell ref="L29:M29"/>
    <mergeCell ref="E30:M30"/>
    <mergeCell ref="I29:J29"/>
    <mergeCell ref="I28:J28"/>
    <mergeCell ref="B20:B21"/>
    <mergeCell ref="E20:E21"/>
    <mergeCell ref="F21:G21"/>
    <mergeCell ref="L21:M21"/>
    <mergeCell ref="I21:J21"/>
    <mergeCell ref="L20:M20"/>
    <mergeCell ref="F7:G7"/>
    <mergeCell ref="B2:C2"/>
    <mergeCell ref="B3:B4"/>
    <mergeCell ref="C3:C4"/>
    <mergeCell ref="B17:B19"/>
    <mergeCell ref="E17:E19"/>
    <mergeCell ref="B15:B16"/>
    <mergeCell ref="E15:E16"/>
    <mergeCell ref="L14:M14"/>
    <mergeCell ref="L10:M10"/>
    <mergeCell ref="L11:M11"/>
    <mergeCell ref="L8:M8"/>
    <mergeCell ref="L9:M9"/>
    <mergeCell ref="D1:M1"/>
    <mergeCell ref="F14:G14"/>
    <mergeCell ref="F11:G11"/>
    <mergeCell ref="F12:G12"/>
    <mergeCell ref="F13:G13"/>
    <mergeCell ref="F9:G9"/>
    <mergeCell ref="L6:M6"/>
    <mergeCell ref="F10:G10"/>
    <mergeCell ref="L7:M7"/>
    <mergeCell ref="I6:J6"/>
    <mergeCell ref="I7:J7"/>
    <mergeCell ref="I8:J8"/>
    <mergeCell ref="I9:J9"/>
    <mergeCell ref="F2:M4"/>
    <mergeCell ref="E2:E4"/>
    <mergeCell ref="F6:G6"/>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9 B16 B18:B19 B21 B24 B22"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pageSetUpPr autoPageBreaks="0"/>
  </sheetPr>
  <dimension ref="B1:N41"/>
  <sheetViews>
    <sheetView zoomScale="70" zoomScaleNormal="70" zoomScalePageLayoutView="90" workbookViewId="0">
      <selection activeCell="O11" sqref="O11"/>
    </sheetView>
  </sheetViews>
  <sheetFormatPr defaultColWidth="9.1796875" defaultRowHeight="12.5" x14ac:dyDescent="0.25"/>
  <cols>
    <col min="1" max="1" width="2.1796875" style="5" customWidth="1"/>
    <col min="2" max="2" width="7.1796875" style="5" customWidth="1"/>
    <col min="3" max="3" width="8.7265625" style="5" customWidth="1"/>
    <col min="4" max="4" width="71.7265625" style="5" customWidth="1"/>
    <col min="5" max="5" width="9.7265625" style="5" customWidth="1"/>
    <col min="6" max="6" width="11.54296875" style="5" customWidth="1"/>
    <col min="7" max="7" width="10.54296875" style="5" customWidth="1"/>
    <col min="8" max="8" width="12.1796875" style="5" customWidth="1"/>
    <col min="9" max="9" width="10.54296875" style="5" customWidth="1"/>
    <col min="10" max="10" width="9.1796875" style="5" customWidth="1"/>
    <col min="11" max="11" width="6.453125" style="5" customWidth="1"/>
    <col min="12" max="12" width="10.54296875" style="5" customWidth="1"/>
    <col min="13" max="13" width="20" style="5" customWidth="1"/>
    <col min="14" max="14" width="29.81640625" style="5" customWidth="1"/>
    <col min="15" max="16384" width="9.1796875" style="5"/>
  </cols>
  <sheetData>
    <row r="1" spans="2:14" s="15" customFormat="1" ht="22.5" customHeight="1" thickBot="1" x14ac:dyDescent="0.3">
      <c r="B1" s="1561"/>
      <c r="C1" s="1561"/>
      <c r="D1" s="1541" t="s">
        <v>1302</v>
      </c>
      <c r="E1" s="1541"/>
      <c r="F1" s="1541"/>
      <c r="G1" s="1541"/>
      <c r="H1" s="1541"/>
      <c r="I1" s="1541"/>
      <c r="J1" s="1541"/>
      <c r="K1" s="1541"/>
      <c r="L1" s="1541"/>
      <c r="M1" s="1542"/>
      <c r="N1" s="1145" t="s">
        <v>1299</v>
      </c>
    </row>
    <row r="2" spans="2:14" ht="26.25" customHeight="1" thickBot="1" x14ac:dyDescent="0.3">
      <c r="B2" s="1200" t="s">
        <v>348</v>
      </c>
      <c r="C2" s="1201"/>
      <c r="D2" s="440"/>
      <c r="E2" s="1205" t="s">
        <v>350</v>
      </c>
      <c r="F2" s="1545" t="s">
        <v>0</v>
      </c>
      <c r="G2" s="1546"/>
      <c r="H2" s="1546"/>
      <c r="I2" s="1546"/>
      <c r="J2" s="1546"/>
      <c r="K2" s="1546"/>
      <c r="L2" s="1546"/>
      <c r="M2" s="1547"/>
      <c r="N2" s="1"/>
    </row>
    <row r="3" spans="2:14" x14ac:dyDescent="0.25">
      <c r="B3" s="1214" t="s">
        <v>347</v>
      </c>
      <c r="C3" s="1214" t="s">
        <v>328</v>
      </c>
      <c r="D3" s="11"/>
      <c r="E3" s="1206"/>
      <c r="F3" s="1548"/>
      <c r="G3" s="1549"/>
      <c r="H3" s="1549"/>
      <c r="I3" s="1549"/>
      <c r="J3" s="1549"/>
      <c r="K3" s="1549"/>
      <c r="L3" s="1549"/>
      <c r="M3" s="1550"/>
    </row>
    <row r="4" spans="2:14" ht="22.5" customHeight="1" thickBot="1" x14ac:dyDescent="0.3">
      <c r="B4" s="1554"/>
      <c r="C4" s="1554"/>
      <c r="D4" s="10"/>
      <c r="E4" s="1279"/>
      <c r="F4" s="1551"/>
      <c r="G4" s="1552"/>
      <c r="H4" s="1552"/>
      <c r="I4" s="1552"/>
      <c r="J4" s="1552"/>
      <c r="K4" s="1552"/>
      <c r="L4" s="1552"/>
      <c r="M4" s="1553"/>
    </row>
    <row r="5" spans="2:14" ht="14.25" customHeight="1" x14ac:dyDescent="0.25">
      <c r="B5" s="439"/>
      <c r="C5" s="192"/>
      <c r="D5" s="9" t="s">
        <v>368</v>
      </c>
      <c r="E5" s="170"/>
      <c r="F5" s="153"/>
      <c r="G5" s="153"/>
      <c r="H5" s="153"/>
      <c r="I5" s="153"/>
      <c r="J5" s="153"/>
      <c r="K5" s="153"/>
      <c r="L5" s="153"/>
      <c r="M5" s="438"/>
    </row>
    <row r="6" spans="2:14" ht="22" customHeight="1" x14ac:dyDescent="0.25">
      <c r="B6" s="572"/>
      <c r="C6" s="1079"/>
      <c r="D6" s="14"/>
      <c r="E6" s="437"/>
      <c r="F6" s="1464" t="s">
        <v>29</v>
      </c>
      <c r="G6" s="1445"/>
      <c r="H6" s="673"/>
      <c r="I6" s="1445" t="s">
        <v>30</v>
      </c>
      <c r="J6" s="1177"/>
      <c r="K6" s="673"/>
      <c r="L6" s="1445" t="s">
        <v>3</v>
      </c>
      <c r="M6" s="1465"/>
    </row>
    <row r="7" spans="2:14" ht="20.5" x14ac:dyDescent="0.25">
      <c r="B7" s="717" t="s">
        <v>745</v>
      </c>
      <c r="C7" s="1079"/>
      <c r="D7" s="14" t="s">
        <v>369</v>
      </c>
      <c r="E7" s="436">
        <f>(1/30)</f>
        <v>3.3333333333333333E-2</v>
      </c>
      <c r="F7" s="1376">
        <v>0</v>
      </c>
      <c r="G7" s="1493"/>
      <c r="H7" s="674"/>
      <c r="I7" s="1260">
        <v>3</v>
      </c>
      <c r="J7" s="1543"/>
      <c r="K7" s="674"/>
      <c r="L7" s="1260">
        <v>6</v>
      </c>
      <c r="M7" s="1261"/>
      <c r="N7" s="1" t="s">
        <v>1090</v>
      </c>
    </row>
    <row r="8" spans="2:14" ht="41.15" customHeight="1" x14ac:dyDescent="0.25">
      <c r="B8" s="717" t="s">
        <v>745</v>
      </c>
      <c r="C8" s="1079"/>
      <c r="D8" s="68" t="s">
        <v>370</v>
      </c>
      <c r="E8" s="436">
        <f>(1/30)</f>
        <v>3.3333333333333333E-2</v>
      </c>
      <c r="F8" s="1376">
        <v>0</v>
      </c>
      <c r="G8" s="1493"/>
      <c r="H8" s="674"/>
      <c r="I8" s="1173">
        <v>3</v>
      </c>
      <c r="J8" s="1544"/>
      <c r="K8" s="674"/>
      <c r="L8" s="1260">
        <v>6</v>
      </c>
      <c r="M8" s="1261"/>
      <c r="N8" s="1" t="s">
        <v>1091</v>
      </c>
    </row>
    <row r="9" spans="2:14" ht="28.5" customHeight="1" x14ac:dyDescent="0.25">
      <c r="B9" s="193"/>
      <c r="C9" s="193"/>
      <c r="D9" s="4" t="s">
        <v>357</v>
      </c>
      <c r="E9" s="165"/>
      <c r="F9" s="1464" t="s">
        <v>29</v>
      </c>
      <c r="G9" s="1445"/>
      <c r="H9" s="673"/>
      <c r="I9" s="1445" t="s">
        <v>30</v>
      </c>
      <c r="J9" s="1177"/>
      <c r="K9" s="673"/>
      <c r="L9" s="1445" t="s">
        <v>3</v>
      </c>
      <c r="M9" s="1465"/>
    </row>
    <row r="10" spans="2:14" ht="15.75" customHeight="1" x14ac:dyDescent="0.25">
      <c r="B10" s="717" t="s">
        <v>745</v>
      </c>
      <c r="C10" s="1079"/>
      <c r="D10" s="13" t="s">
        <v>761</v>
      </c>
      <c r="E10" s="555">
        <f t="shared" ref="E10:E15" si="0">(1/30)</f>
        <v>3.3333333333333333E-2</v>
      </c>
      <c r="F10" s="1376">
        <v>0</v>
      </c>
      <c r="G10" s="1493"/>
      <c r="H10" s="674"/>
      <c r="I10" s="1260">
        <v>3</v>
      </c>
      <c r="J10" s="1543"/>
      <c r="K10" s="674"/>
      <c r="L10" s="1260">
        <v>6</v>
      </c>
      <c r="M10" s="1261"/>
      <c r="N10" s="1" t="s">
        <v>1092</v>
      </c>
    </row>
    <row r="11" spans="2:14" ht="20.5" x14ac:dyDescent="0.25">
      <c r="B11" s="717" t="s">
        <v>745</v>
      </c>
      <c r="C11" s="1079"/>
      <c r="D11" s="13" t="s">
        <v>762</v>
      </c>
      <c r="E11" s="436">
        <f t="shared" si="0"/>
        <v>3.3333333333333333E-2</v>
      </c>
      <c r="F11" s="1376">
        <v>0</v>
      </c>
      <c r="G11" s="1493"/>
      <c r="H11" s="674"/>
      <c r="I11" s="1260">
        <v>3</v>
      </c>
      <c r="J11" s="1543"/>
      <c r="K11" s="674"/>
      <c r="L11" s="1260">
        <v>6</v>
      </c>
      <c r="M11" s="1261"/>
      <c r="N11" s="1" t="s">
        <v>1093</v>
      </c>
    </row>
    <row r="12" spans="2:14" x14ac:dyDescent="0.25">
      <c r="B12" s="717" t="s">
        <v>745</v>
      </c>
      <c r="C12" s="1079"/>
      <c r="D12" s="13" t="s">
        <v>26</v>
      </c>
      <c r="E12" s="436">
        <f t="shared" si="0"/>
        <v>3.3333333333333333E-2</v>
      </c>
      <c r="F12" s="1376">
        <v>0</v>
      </c>
      <c r="G12" s="1493"/>
      <c r="H12" s="674"/>
      <c r="I12" s="1260">
        <v>3</v>
      </c>
      <c r="J12" s="1543"/>
      <c r="K12" s="674"/>
      <c r="L12" s="1260">
        <v>6</v>
      </c>
      <c r="M12" s="1261"/>
      <c r="N12" s="1" t="s">
        <v>1094</v>
      </c>
    </row>
    <row r="13" spans="2:14" x14ac:dyDescent="0.25">
      <c r="B13" s="717" t="s">
        <v>745</v>
      </c>
      <c r="C13" s="1079"/>
      <c r="D13" s="13" t="s">
        <v>27</v>
      </c>
      <c r="E13" s="436">
        <f t="shared" si="0"/>
        <v>3.3333333333333333E-2</v>
      </c>
      <c r="F13" s="1376">
        <v>0</v>
      </c>
      <c r="G13" s="1493"/>
      <c r="H13" s="674"/>
      <c r="I13" s="1260">
        <v>3</v>
      </c>
      <c r="J13" s="1543"/>
      <c r="K13" s="674"/>
      <c r="L13" s="1260">
        <v>6</v>
      </c>
      <c r="M13" s="1261"/>
      <c r="N13" s="1" t="s">
        <v>1095</v>
      </c>
    </row>
    <row r="14" spans="2:14" x14ac:dyDescent="0.25">
      <c r="B14" s="717" t="s">
        <v>745</v>
      </c>
      <c r="C14" s="1079"/>
      <c r="D14" s="13" t="s">
        <v>28</v>
      </c>
      <c r="E14" s="436">
        <f t="shared" si="0"/>
        <v>3.3333333333333333E-2</v>
      </c>
      <c r="F14" s="1226">
        <v>0</v>
      </c>
      <c r="G14" s="1179"/>
      <c r="H14" s="672"/>
      <c r="I14" s="1173">
        <v>3</v>
      </c>
      <c r="J14" s="1544"/>
      <c r="K14" s="672"/>
      <c r="L14" s="1173">
        <v>6</v>
      </c>
      <c r="M14" s="1176"/>
      <c r="N14" s="1" t="s">
        <v>1096</v>
      </c>
    </row>
    <row r="15" spans="2:14" ht="56.25" customHeight="1" x14ac:dyDescent="0.25">
      <c r="B15" s="1555" t="s">
        <v>745</v>
      </c>
      <c r="C15" s="1079"/>
      <c r="D15" s="67" t="s">
        <v>374</v>
      </c>
      <c r="E15" s="1556">
        <f t="shared" si="0"/>
        <v>3.3333333333333333E-2</v>
      </c>
      <c r="F15" s="675" t="s">
        <v>31</v>
      </c>
      <c r="G15" s="1031" t="s">
        <v>32</v>
      </c>
      <c r="H15" s="670" t="s">
        <v>642</v>
      </c>
      <c r="I15" s="1562" t="s">
        <v>643</v>
      </c>
      <c r="J15" s="1562"/>
      <c r="K15" s="1562" t="s">
        <v>645</v>
      </c>
      <c r="L15" s="1562"/>
      <c r="M15" s="671" t="s">
        <v>644</v>
      </c>
      <c r="N15" s="1" t="s">
        <v>1097</v>
      </c>
    </row>
    <row r="16" spans="2:14" s="15" customFormat="1" ht="17.149999999999999" customHeight="1" x14ac:dyDescent="0.25">
      <c r="B16" s="1555"/>
      <c r="C16" s="1079"/>
      <c r="E16" s="1558"/>
      <c r="F16" s="668">
        <v>0</v>
      </c>
      <c r="G16" s="1032">
        <v>1</v>
      </c>
      <c r="H16" s="676">
        <v>3</v>
      </c>
      <c r="I16" s="1563">
        <v>4</v>
      </c>
      <c r="J16" s="1563"/>
      <c r="K16" s="1563">
        <v>5</v>
      </c>
      <c r="L16" s="1563"/>
      <c r="M16" s="669">
        <v>6</v>
      </c>
    </row>
    <row r="17" spans="2:14" s="15" customFormat="1" ht="40.5" customHeight="1" x14ac:dyDescent="0.25">
      <c r="B17" s="1555" t="s">
        <v>745</v>
      </c>
      <c r="C17" s="1079"/>
      <c r="D17" s="68" t="s">
        <v>371</v>
      </c>
      <c r="E17" s="1556">
        <f>(1/30)</f>
        <v>3.3333333333333333E-2</v>
      </c>
      <c r="F17" s="1570" t="s">
        <v>2</v>
      </c>
      <c r="G17" s="1571"/>
      <c r="H17" s="1571"/>
      <c r="I17" s="1572"/>
      <c r="J17" s="1570" t="s">
        <v>3</v>
      </c>
      <c r="K17" s="1574"/>
      <c r="L17" s="1574"/>
      <c r="M17" s="1575"/>
      <c r="N17" s="1132" t="s">
        <v>1098</v>
      </c>
    </row>
    <row r="18" spans="2:14" ht="34" customHeight="1" x14ac:dyDescent="0.25">
      <c r="B18" s="1555"/>
      <c r="C18" s="1079"/>
      <c r="D18" s="61" t="s">
        <v>358</v>
      </c>
      <c r="E18" s="1557"/>
      <c r="F18" s="343" t="s">
        <v>29</v>
      </c>
      <c r="G18" s="1445" t="s">
        <v>30</v>
      </c>
      <c r="H18" s="1445"/>
      <c r="I18" s="380" t="s">
        <v>3</v>
      </c>
      <c r="J18" s="1195" t="s">
        <v>11</v>
      </c>
      <c r="K18" s="1196"/>
      <c r="L18" s="1196"/>
      <c r="M18" s="1220"/>
      <c r="N18" s="1" t="s">
        <v>1099</v>
      </c>
    </row>
    <row r="19" spans="2:14" x14ac:dyDescent="0.25">
      <c r="B19" s="1555"/>
      <c r="C19" s="1079"/>
      <c r="E19" s="1558"/>
      <c r="F19" s="352">
        <v>0</v>
      </c>
      <c r="G19" s="1567">
        <v>3</v>
      </c>
      <c r="H19" s="1567"/>
      <c r="I19" s="353">
        <v>4.5</v>
      </c>
      <c r="J19" s="1566">
        <v>6</v>
      </c>
      <c r="K19" s="1567"/>
      <c r="L19" s="1567"/>
      <c r="M19" s="1568"/>
    </row>
    <row r="20" spans="2:14" ht="21.75" customHeight="1" x14ac:dyDescent="0.25">
      <c r="B20" s="1555" t="s">
        <v>745</v>
      </c>
      <c r="C20" s="1079"/>
      <c r="D20" s="4" t="s">
        <v>647</v>
      </c>
      <c r="E20" s="1556">
        <f>(1/30)</f>
        <v>3.3333333333333333E-2</v>
      </c>
      <c r="F20" s="1464" t="s">
        <v>29</v>
      </c>
      <c r="G20" s="1445"/>
      <c r="H20" s="673"/>
      <c r="I20" s="1445" t="s">
        <v>30</v>
      </c>
      <c r="J20" s="1177"/>
      <c r="K20" s="673"/>
      <c r="L20" s="1445" t="s">
        <v>3</v>
      </c>
      <c r="M20" s="1465"/>
      <c r="N20" s="1" t="s">
        <v>1100</v>
      </c>
    </row>
    <row r="21" spans="2:14" x14ac:dyDescent="0.25">
      <c r="B21" s="1555"/>
      <c r="C21" s="1079"/>
      <c r="D21" s="4"/>
      <c r="E21" s="1558"/>
      <c r="F21" s="1226">
        <v>6</v>
      </c>
      <c r="G21" s="1179"/>
      <c r="H21" s="672"/>
      <c r="I21" s="1173">
        <v>3</v>
      </c>
      <c r="J21" s="1544"/>
      <c r="K21" s="672"/>
      <c r="L21" s="1173">
        <v>0</v>
      </c>
      <c r="M21" s="1176"/>
    </row>
    <row r="22" spans="2:14" x14ac:dyDescent="0.25">
      <c r="B22" s="572"/>
      <c r="C22" s="1079"/>
      <c r="E22" s="99"/>
      <c r="F22" s="1488"/>
      <c r="G22" s="1489"/>
      <c r="H22" s="1573"/>
      <c r="I22" s="1573"/>
      <c r="J22" s="1573"/>
      <c r="K22" s="1573"/>
      <c r="L22" s="1573"/>
      <c r="M22" s="1576"/>
    </row>
    <row r="23" spans="2:14" ht="14.25" customHeight="1" x14ac:dyDescent="0.25">
      <c r="B23" s="717"/>
      <c r="C23" s="1079"/>
      <c r="D23" s="154" t="s">
        <v>372</v>
      </c>
      <c r="E23" s="1556">
        <f>(1/30)</f>
        <v>3.3333333333333333E-2</v>
      </c>
      <c r="F23" s="1464" t="s">
        <v>29</v>
      </c>
      <c r="G23" s="1445"/>
      <c r="H23" s="714"/>
      <c r="I23" s="1445" t="s">
        <v>30</v>
      </c>
      <c r="J23" s="1177"/>
      <c r="K23" s="714"/>
      <c r="L23" s="1445" t="s">
        <v>3</v>
      </c>
      <c r="M23" s="1465"/>
    </row>
    <row r="24" spans="2:14" ht="24" customHeight="1" x14ac:dyDescent="0.25">
      <c r="B24" s="717" t="s">
        <v>745</v>
      </c>
      <c r="C24" s="1079"/>
      <c r="D24" s="4" t="s">
        <v>744</v>
      </c>
      <c r="E24" s="1558"/>
      <c r="F24" s="1376">
        <v>6</v>
      </c>
      <c r="G24" s="1493"/>
      <c r="H24" s="716"/>
      <c r="I24" s="1260">
        <v>3</v>
      </c>
      <c r="J24" s="1543"/>
      <c r="K24" s="716"/>
      <c r="L24" s="1260">
        <v>0</v>
      </c>
      <c r="M24" s="1261"/>
      <c r="N24" s="1" t="s">
        <v>1084</v>
      </c>
    </row>
    <row r="25" spans="2:14" ht="36.75" customHeight="1" x14ac:dyDescent="0.25">
      <c r="B25" s="1555" t="s">
        <v>745</v>
      </c>
      <c r="C25" s="1079"/>
      <c r="D25" s="68" t="s">
        <v>373</v>
      </c>
      <c r="E25" s="364"/>
      <c r="F25" s="1464" t="s">
        <v>29</v>
      </c>
      <c r="G25" s="1445"/>
      <c r="H25" s="714"/>
      <c r="I25" s="1445" t="s">
        <v>30</v>
      </c>
      <c r="J25" s="1445"/>
      <c r="K25" s="714"/>
      <c r="L25" s="1445" t="s">
        <v>3</v>
      </c>
      <c r="M25" s="1465"/>
    </row>
    <row r="26" spans="2:14" x14ac:dyDescent="0.25">
      <c r="B26" s="1555"/>
      <c r="C26" s="1087" t="s">
        <v>9</v>
      </c>
      <c r="D26" s="155" t="s">
        <v>364</v>
      </c>
      <c r="E26" s="435">
        <f>(1/30)*(1/2)</f>
        <v>1.6666666666666666E-2</v>
      </c>
      <c r="F26" s="1376">
        <v>6</v>
      </c>
      <c r="G26" s="1493"/>
      <c r="H26" s="674"/>
      <c r="I26" s="1260">
        <v>3</v>
      </c>
      <c r="J26" s="1543"/>
      <c r="K26" s="674"/>
      <c r="L26" s="1260">
        <v>0</v>
      </c>
      <c r="M26" s="1261"/>
      <c r="N26" s="1" t="s">
        <v>1085</v>
      </c>
    </row>
    <row r="27" spans="2:14" x14ac:dyDescent="0.25">
      <c r="B27" s="1555"/>
      <c r="C27" s="1087" t="s">
        <v>9</v>
      </c>
      <c r="D27" s="155" t="s">
        <v>365</v>
      </c>
      <c r="E27" s="435">
        <f>(1/30)*(1/2)</f>
        <v>1.6666666666666666E-2</v>
      </c>
      <c r="F27" s="1376">
        <v>6</v>
      </c>
      <c r="G27" s="1493"/>
      <c r="H27" s="674"/>
      <c r="I27" s="1260">
        <v>3</v>
      </c>
      <c r="J27" s="1543"/>
      <c r="K27" s="674"/>
      <c r="L27" s="1260">
        <v>0</v>
      </c>
      <c r="M27" s="1261"/>
      <c r="N27" s="1" t="s">
        <v>1086</v>
      </c>
    </row>
    <row r="28" spans="2:14" ht="30" customHeight="1" x14ac:dyDescent="0.25">
      <c r="B28" s="717" t="s">
        <v>745</v>
      </c>
      <c r="C28" s="1079"/>
      <c r="D28" s="68" t="s">
        <v>375</v>
      </c>
      <c r="E28" s="435">
        <f>(1/30)</f>
        <v>3.3333333333333333E-2</v>
      </c>
      <c r="F28" s="1376">
        <v>6</v>
      </c>
      <c r="G28" s="1493"/>
      <c r="H28" s="674"/>
      <c r="I28" s="1260">
        <v>3</v>
      </c>
      <c r="J28" s="1543"/>
      <c r="K28" s="674"/>
      <c r="L28" s="1260">
        <v>0</v>
      </c>
      <c r="M28" s="1261"/>
      <c r="N28" s="1" t="s">
        <v>1101</v>
      </c>
    </row>
    <row r="29" spans="2:14" ht="29.25" customHeight="1" x14ac:dyDescent="0.25">
      <c r="B29" s="717" t="s">
        <v>745</v>
      </c>
      <c r="C29" s="1079"/>
      <c r="D29" s="68" t="s">
        <v>376</v>
      </c>
      <c r="E29" s="435">
        <f>(1/30)</f>
        <v>3.3333333333333333E-2</v>
      </c>
      <c r="F29" s="1376">
        <v>6</v>
      </c>
      <c r="G29" s="1493"/>
      <c r="H29" s="674"/>
      <c r="I29" s="1260">
        <v>3</v>
      </c>
      <c r="J29" s="1543"/>
      <c r="K29" s="674"/>
      <c r="L29" s="1260">
        <v>0</v>
      </c>
      <c r="M29" s="1261"/>
      <c r="N29" s="1" t="s">
        <v>1102</v>
      </c>
    </row>
    <row r="30" spans="2:14" ht="35.15" customHeight="1" thickBot="1" x14ac:dyDescent="0.3">
      <c r="B30" s="717" t="s">
        <v>745</v>
      </c>
      <c r="C30" s="773"/>
      <c r="D30" s="68" t="s">
        <v>377</v>
      </c>
      <c r="E30" s="435">
        <f>(1/30)</f>
        <v>3.3333333333333333E-2</v>
      </c>
      <c r="F30" s="1376">
        <v>6</v>
      </c>
      <c r="G30" s="1493"/>
      <c r="H30" s="674"/>
      <c r="I30" s="1174">
        <v>3</v>
      </c>
      <c r="J30" s="1560"/>
      <c r="K30" s="674"/>
      <c r="L30" s="1260">
        <v>0</v>
      </c>
      <c r="M30" s="1261"/>
      <c r="N30" s="1" t="s">
        <v>1103</v>
      </c>
    </row>
    <row r="31" spans="2:14" ht="20.149999999999999" customHeight="1" thickBot="1" x14ac:dyDescent="0.3">
      <c r="B31" s="158"/>
      <c r="C31" s="158"/>
      <c r="D31" s="8" t="s">
        <v>8</v>
      </c>
      <c r="E31" s="1559" t="s">
        <v>354</v>
      </c>
      <c r="F31" s="1559"/>
      <c r="G31" s="1559"/>
      <c r="H31" s="1559"/>
      <c r="I31" s="1559"/>
      <c r="J31" s="1559"/>
      <c r="K31" s="1559"/>
      <c r="L31" s="1559"/>
      <c r="M31" s="1559"/>
      <c r="N31" s="43"/>
    </row>
    <row r="32" spans="2:14" s="15" customFormat="1" ht="28" customHeight="1" x14ac:dyDescent="0.25">
      <c r="D32" s="1162" t="s">
        <v>800</v>
      </c>
      <c r="E32" s="1162"/>
      <c r="F32" s="1162"/>
      <c r="G32" s="1162"/>
      <c r="H32" s="1162"/>
      <c r="I32" s="1162"/>
      <c r="J32" s="877"/>
      <c r="K32" s="849"/>
      <c r="L32" s="849"/>
      <c r="M32" s="627"/>
    </row>
    <row r="33" spans="2:14" s="15" customFormat="1" ht="16" customHeight="1" x14ac:dyDescent="0.25">
      <c r="D33" s="1161" t="s">
        <v>801</v>
      </c>
      <c r="E33" s="1161"/>
      <c r="F33" s="1161"/>
      <c r="G33" s="1161"/>
      <c r="H33" s="1161"/>
      <c r="I33" s="1161"/>
      <c r="J33" s="1161"/>
      <c r="K33" s="816"/>
      <c r="L33" s="816"/>
    </row>
    <row r="34" spans="2:14" x14ac:dyDescent="0.25">
      <c r="B34" s="156"/>
      <c r="C34" s="156"/>
      <c r="D34" s="157"/>
      <c r="E34" s="157"/>
      <c r="F34" s="157"/>
      <c r="G34" s="157"/>
      <c r="H34" s="157"/>
      <c r="I34" s="157"/>
      <c r="J34" s="157"/>
      <c r="K34" s="157"/>
      <c r="L34" s="157"/>
      <c r="M34" s="157"/>
      <c r="N34" s="157"/>
    </row>
    <row r="35" spans="2:14" x14ac:dyDescent="0.25">
      <c r="B35" s="156"/>
      <c r="C35" s="156"/>
      <c r="D35" s="157"/>
      <c r="E35" s="157"/>
      <c r="F35" s="157"/>
      <c r="G35" s="157"/>
      <c r="H35" s="157"/>
      <c r="I35" s="157"/>
      <c r="J35" s="157"/>
      <c r="K35" s="157"/>
      <c r="L35" s="157"/>
      <c r="M35" s="157"/>
      <c r="N35" s="157"/>
    </row>
    <row r="36" spans="2:14" x14ac:dyDescent="0.25">
      <c r="B36" s="157"/>
      <c r="C36" s="157"/>
      <c r="D36" s="157"/>
      <c r="E36" s="157"/>
      <c r="F36" s="157"/>
      <c r="G36" s="157"/>
      <c r="H36" s="157"/>
      <c r="I36" s="157"/>
      <c r="J36" s="157"/>
      <c r="K36" s="157"/>
      <c r="L36" s="157"/>
      <c r="M36" s="157"/>
      <c r="N36" s="157"/>
    </row>
    <row r="37" spans="2:14" x14ac:dyDescent="0.25">
      <c r="B37" s="157"/>
      <c r="C37" s="157"/>
      <c r="D37" s="157"/>
      <c r="E37" s="157"/>
      <c r="F37" s="157"/>
      <c r="G37" s="157"/>
      <c r="H37" s="157"/>
      <c r="I37" s="157"/>
      <c r="J37" s="157"/>
      <c r="K37" s="157"/>
      <c r="L37" s="157"/>
      <c r="M37" s="157"/>
      <c r="N37" s="157"/>
    </row>
    <row r="38" spans="2:14" ht="13" x14ac:dyDescent="0.3">
      <c r="D38" s="55"/>
      <c r="E38" s="7"/>
      <c r="F38" s="7"/>
      <c r="G38" s="7"/>
      <c r="H38" s="7"/>
      <c r="I38" s="7"/>
      <c r="J38" s="7"/>
      <c r="K38" s="7"/>
      <c r="L38" s="7"/>
      <c r="M38" s="7"/>
    </row>
    <row r="39" spans="2:14" ht="13" x14ac:dyDescent="0.3">
      <c r="D39" s="7"/>
      <c r="E39" s="7"/>
      <c r="F39" s="7"/>
      <c r="G39" s="7"/>
      <c r="H39" s="7"/>
      <c r="I39" s="7"/>
      <c r="J39" s="7"/>
      <c r="K39" s="7"/>
      <c r="L39" s="7"/>
      <c r="M39" s="7"/>
    </row>
    <row r="40" spans="2:14" ht="13" x14ac:dyDescent="0.3">
      <c r="D40" s="7"/>
      <c r="E40" s="7"/>
      <c r="F40" s="7"/>
      <c r="G40" s="7"/>
      <c r="H40" s="7"/>
      <c r="I40" s="7"/>
      <c r="J40" s="7"/>
      <c r="K40" s="7"/>
      <c r="L40" s="7"/>
      <c r="M40" s="7"/>
    </row>
    <row r="41" spans="2:14" ht="13" x14ac:dyDescent="0.3">
      <c r="D41" s="7"/>
      <c r="E41" s="7"/>
      <c r="F41" s="7"/>
      <c r="G41" s="7"/>
      <c r="H41" s="7"/>
      <c r="I41" s="7"/>
      <c r="J41" s="7"/>
      <c r="K41" s="7"/>
      <c r="L41" s="7"/>
      <c r="M41" s="7"/>
    </row>
  </sheetData>
  <mergeCells count="89">
    <mergeCell ref="B25:B27"/>
    <mergeCell ref="E23:E24"/>
    <mergeCell ref="B1:C1"/>
    <mergeCell ref="B15:B16"/>
    <mergeCell ref="E15:E16"/>
    <mergeCell ref="B17:B19"/>
    <mergeCell ref="E17:E19"/>
    <mergeCell ref="B20:B21"/>
    <mergeCell ref="E20:E21"/>
    <mergeCell ref="D1:M1"/>
    <mergeCell ref="F10:G10"/>
    <mergeCell ref="L10:M10"/>
    <mergeCell ref="F6:G6"/>
    <mergeCell ref="I7:J7"/>
    <mergeCell ref="L22:M22"/>
    <mergeCell ref="G18:H18"/>
    <mergeCell ref="F22:G22"/>
    <mergeCell ref="D33:J33"/>
    <mergeCell ref="F30:G30"/>
    <mergeCell ref="L30:M30"/>
    <mergeCell ref="I30:J30"/>
    <mergeCell ref="I28:J28"/>
    <mergeCell ref="I29:J29"/>
    <mergeCell ref="F29:G29"/>
    <mergeCell ref="L29:M29"/>
    <mergeCell ref="F28:G28"/>
    <mergeCell ref="L28:M28"/>
    <mergeCell ref="D32:I32"/>
    <mergeCell ref="E31:M31"/>
    <mergeCell ref="F27:G27"/>
    <mergeCell ref="L27:M27"/>
    <mergeCell ref="F26:G26"/>
    <mergeCell ref="L13:M13"/>
    <mergeCell ref="I13:J13"/>
    <mergeCell ref="F13:G13"/>
    <mergeCell ref="I14:J14"/>
    <mergeCell ref="J18:M18"/>
    <mergeCell ref="F14:G14"/>
    <mergeCell ref="L14:M14"/>
    <mergeCell ref="I15:J15"/>
    <mergeCell ref="K15:L15"/>
    <mergeCell ref="I16:J16"/>
    <mergeCell ref="K16:L16"/>
    <mergeCell ref="J17:M17"/>
    <mergeCell ref="I6:J6"/>
    <mergeCell ref="I10:J10"/>
    <mergeCell ref="F12:G12"/>
    <mergeCell ref="L12:M12"/>
    <mergeCell ref="F11:G11"/>
    <mergeCell ref="L11:M11"/>
    <mergeCell ref="L7:M7"/>
    <mergeCell ref="F7:G7"/>
    <mergeCell ref="L8:M8"/>
    <mergeCell ref="I8:J8"/>
    <mergeCell ref="I9:J9"/>
    <mergeCell ref="L9:M9"/>
    <mergeCell ref="F9:G9"/>
    <mergeCell ref="L26:M26"/>
    <mergeCell ref="I26:J26"/>
    <mergeCell ref="I27:J27"/>
    <mergeCell ref="B2:C2"/>
    <mergeCell ref="B3:B4"/>
    <mergeCell ref="C3:C4"/>
    <mergeCell ref="F25:G25"/>
    <mergeCell ref="F8:G8"/>
    <mergeCell ref="G19:H19"/>
    <mergeCell ref="H22:I22"/>
    <mergeCell ref="F20:G20"/>
    <mergeCell ref="I12:J12"/>
    <mergeCell ref="I11:J11"/>
    <mergeCell ref="E2:E4"/>
    <mergeCell ref="F2:M4"/>
    <mergeCell ref="L6:M6"/>
    <mergeCell ref="L25:M25"/>
    <mergeCell ref="I25:J25"/>
    <mergeCell ref="I23:J23"/>
    <mergeCell ref="F17:I17"/>
    <mergeCell ref="J19:M19"/>
    <mergeCell ref="I20:J20"/>
    <mergeCell ref="I21:J21"/>
    <mergeCell ref="J22:K22"/>
    <mergeCell ref="L20:M20"/>
    <mergeCell ref="F21:G21"/>
    <mergeCell ref="L21:M21"/>
    <mergeCell ref="F23:G23"/>
    <mergeCell ref="L23:M23"/>
    <mergeCell ref="F24:G24"/>
    <mergeCell ref="I24:J24"/>
    <mergeCell ref="L24:M24"/>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S44"/>
  <sheetViews>
    <sheetView zoomScale="70" zoomScaleNormal="70" workbookViewId="0">
      <selection activeCell="M1" sqref="M1"/>
    </sheetView>
  </sheetViews>
  <sheetFormatPr defaultColWidth="9.1796875" defaultRowHeight="12.5" x14ac:dyDescent="0.25"/>
  <cols>
    <col min="1" max="1" width="3.54296875" style="15" customWidth="1"/>
    <col min="2" max="2" width="7.54296875" style="15" customWidth="1"/>
    <col min="3" max="3" width="9.81640625" style="15" customWidth="1"/>
    <col min="4" max="4" width="7.453125" style="15" customWidth="1"/>
    <col min="5" max="5" width="51" style="15" customWidth="1"/>
    <col min="6" max="6" width="9" style="149" customWidth="1"/>
    <col min="7" max="7" width="12.81640625" style="15" customWidth="1"/>
    <col min="8" max="11" width="9.7265625" style="15" customWidth="1"/>
    <col min="12" max="12" width="11.81640625" style="15" customWidth="1"/>
    <col min="13" max="13" width="27.453125" style="15" customWidth="1"/>
    <col min="14" max="16384" width="9.1796875" style="15"/>
  </cols>
  <sheetData>
    <row r="1" spans="2:13" ht="13.5" customHeight="1" thickBot="1" x14ac:dyDescent="0.3">
      <c r="E1" s="1591" t="s">
        <v>738</v>
      </c>
      <c r="F1" s="1592"/>
      <c r="G1" s="1592"/>
      <c r="H1" s="1592"/>
      <c r="I1" s="1592"/>
      <c r="J1" s="1592"/>
      <c r="K1" s="1592"/>
      <c r="L1" s="1593"/>
      <c r="M1" s="1145" t="s">
        <v>1299</v>
      </c>
    </row>
    <row r="2" spans="2:13" ht="16.5" customHeight="1" thickBot="1" x14ac:dyDescent="0.3">
      <c r="B2" s="1410" t="s">
        <v>348</v>
      </c>
      <c r="C2" s="1410"/>
      <c r="D2" s="1410"/>
      <c r="F2" s="1205" t="s">
        <v>350</v>
      </c>
      <c r="G2" s="1546" t="s">
        <v>0</v>
      </c>
      <c r="H2" s="1546"/>
      <c r="I2" s="1546"/>
      <c r="J2" s="1546"/>
      <c r="K2" s="1546"/>
      <c r="L2" s="1547"/>
    </row>
    <row r="3" spans="2:13" ht="10.5" customHeight="1" x14ac:dyDescent="0.25">
      <c r="B3" s="1483" t="s">
        <v>294</v>
      </c>
      <c r="C3" s="1483" t="s">
        <v>809</v>
      </c>
      <c r="D3" s="1484" t="s">
        <v>328</v>
      </c>
      <c r="E3" s="410"/>
      <c r="F3" s="1206"/>
      <c r="G3" s="1549"/>
      <c r="H3" s="1549"/>
      <c r="I3" s="1549"/>
      <c r="J3" s="1549"/>
      <c r="K3" s="1549"/>
      <c r="L3" s="1550"/>
    </row>
    <row r="4" spans="2:13" ht="7.5" customHeight="1" x14ac:dyDescent="0.25">
      <c r="B4" s="1393"/>
      <c r="C4" s="1393"/>
      <c r="D4" s="1436"/>
      <c r="E4" s="414"/>
      <c r="F4" s="1206"/>
      <c r="G4" s="1549"/>
      <c r="H4" s="1549"/>
      <c r="I4" s="1549"/>
      <c r="J4" s="1549"/>
      <c r="K4" s="1549"/>
      <c r="L4" s="1550"/>
    </row>
    <row r="5" spans="2:13" ht="22.5" customHeight="1" thickBot="1" x14ac:dyDescent="0.3">
      <c r="B5" s="1594"/>
      <c r="C5" s="1594"/>
      <c r="D5" s="1595"/>
      <c r="E5" s="415"/>
      <c r="F5" s="1411"/>
      <c r="G5" s="1552"/>
      <c r="H5" s="1552"/>
      <c r="I5" s="1552"/>
      <c r="J5" s="1552"/>
      <c r="K5" s="1552"/>
      <c r="L5" s="1553"/>
    </row>
    <row r="6" spans="2:13" x14ac:dyDescent="0.25">
      <c r="B6" s="416"/>
      <c r="C6" s="416"/>
      <c r="D6" s="416"/>
      <c r="E6" s="66" t="s">
        <v>79</v>
      </c>
      <c r="F6" s="226"/>
      <c r="G6" s="217"/>
      <c r="H6" s="200"/>
      <c r="I6" s="200"/>
      <c r="J6" s="200"/>
      <c r="K6" s="200"/>
      <c r="L6" s="218"/>
    </row>
    <row r="7" spans="2:13" ht="26.5" customHeight="1" x14ac:dyDescent="0.25">
      <c r="B7" s="1582" t="s">
        <v>413</v>
      </c>
      <c r="C7" s="569"/>
      <c r="D7" s="416"/>
      <c r="E7" s="67" t="s">
        <v>416</v>
      </c>
      <c r="F7" s="100"/>
      <c r="G7" s="1464" t="s">
        <v>2</v>
      </c>
      <c r="H7" s="1445"/>
      <c r="I7" s="1445"/>
      <c r="J7" s="1469" t="s">
        <v>3</v>
      </c>
      <c r="K7" s="1469"/>
      <c r="L7" s="1470"/>
    </row>
    <row r="8" spans="2:13" x14ac:dyDescent="0.25">
      <c r="B8" s="1582"/>
      <c r="C8" s="1582" t="s">
        <v>9</v>
      </c>
      <c r="D8" s="693" t="s">
        <v>10</v>
      </c>
      <c r="E8" s="20" t="s">
        <v>80</v>
      </c>
      <c r="F8" s="221">
        <f>(1/10)*(1/8)</f>
        <v>1.2500000000000001E-2</v>
      </c>
      <c r="G8" s="1376">
        <v>0</v>
      </c>
      <c r="H8" s="1493"/>
      <c r="I8" s="1493"/>
      <c r="J8" s="1260">
        <v>6</v>
      </c>
      <c r="K8" s="1260"/>
      <c r="L8" s="1261"/>
      <c r="M8" s="1132" t="s">
        <v>1104</v>
      </c>
    </row>
    <row r="9" spans="2:13" x14ac:dyDescent="0.25">
      <c r="B9" s="1582"/>
      <c r="C9" s="1582"/>
      <c r="D9" s="693" t="s">
        <v>10</v>
      </c>
      <c r="E9" s="20" t="s">
        <v>81</v>
      </c>
      <c r="F9" s="694">
        <f t="shared" ref="F9:F11" si="0">(1/10)*(1/8)</f>
        <v>1.2500000000000001E-2</v>
      </c>
      <c r="G9" s="1376">
        <v>0</v>
      </c>
      <c r="H9" s="1493"/>
      <c r="I9" s="1493"/>
      <c r="J9" s="1260">
        <v>6</v>
      </c>
      <c r="K9" s="1260"/>
      <c r="L9" s="1261"/>
      <c r="M9" s="1132" t="s">
        <v>1105</v>
      </c>
    </row>
    <row r="10" spans="2:13" x14ac:dyDescent="0.25">
      <c r="B10" s="1582"/>
      <c r="C10" s="1582"/>
      <c r="D10" s="693" t="s">
        <v>10</v>
      </c>
      <c r="E10" s="20" t="s">
        <v>82</v>
      </c>
      <c r="F10" s="694">
        <f t="shared" si="0"/>
        <v>1.2500000000000001E-2</v>
      </c>
      <c r="G10" s="1378">
        <v>0</v>
      </c>
      <c r="H10" s="1408"/>
      <c r="I10" s="1408"/>
      <c r="J10" s="1240">
        <v>6</v>
      </c>
      <c r="K10" s="1240"/>
      <c r="L10" s="1262"/>
      <c r="M10" s="1132" t="s">
        <v>1106</v>
      </c>
    </row>
    <row r="11" spans="2:13" x14ac:dyDescent="0.25">
      <c r="B11" s="1582"/>
      <c r="C11" s="693"/>
      <c r="D11" s="693" t="s">
        <v>10</v>
      </c>
      <c r="E11" s="20" t="s">
        <v>730</v>
      </c>
      <c r="F11" s="694">
        <f t="shared" si="0"/>
        <v>1.2500000000000001E-2</v>
      </c>
      <c r="G11" s="1378">
        <v>0</v>
      </c>
      <c r="H11" s="1408"/>
      <c r="I11" s="1408"/>
      <c r="J11" s="1240">
        <v>6</v>
      </c>
      <c r="K11" s="1240"/>
      <c r="L11" s="1262"/>
      <c r="M11" s="1132" t="s">
        <v>1107</v>
      </c>
    </row>
    <row r="12" spans="2:13" ht="25.5" customHeight="1" x14ac:dyDescent="0.25">
      <c r="B12" s="1582"/>
      <c r="C12" s="569"/>
      <c r="D12" s="416"/>
      <c r="E12" s="67" t="s">
        <v>1108</v>
      </c>
      <c r="F12" s="365"/>
      <c r="G12" s="1464" t="s">
        <v>2</v>
      </c>
      <c r="H12" s="1445"/>
      <c r="I12" s="1445"/>
      <c r="J12" s="1469" t="s">
        <v>3</v>
      </c>
      <c r="K12" s="1469"/>
      <c r="L12" s="1470"/>
    </row>
    <row r="13" spans="2:13" x14ac:dyDescent="0.25">
      <c r="B13" s="1582"/>
      <c r="C13" s="1582" t="s">
        <v>9</v>
      </c>
      <c r="D13" s="693" t="s">
        <v>10</v>
      </c>
      <c r="E13" s="20" t="s">
        <v>80</v>
      </c>
      <c r="F13" s="694">
        <f>(1/10)*(1/8)</f>
        <v>1.2500000000000001E-2</v>
      </c>
      <c r="G13" s="1376">
        <v>0</v>
      </c>
      <c r="H13" s="1493"/>
      <c r="I13" s="1493"/>
      <c r="J13" s="1260">
        <v>6</v>
      </c>
      <c r="K13" s="1260"/>
      <c r="L13" s="1261"/>
      <c r="M13" s="1132" t="s">
        <v>1109</v>
      </c>
    </row>
    <row r="14" spans="2:13" x14ac:dyDescent="0.25">
      <c r="B14" s="1582"/>
      <c r="C14" s="1582"/>
      <c r="D14" s="693" t="s">
        <v>10</v>
      </c>
      <c r="E14" s="20" t="s">
        <v>81</v>
      </c>
      <c r="F14" s="694">
        <f t="shared" ref="F14:F16" si="1">(1/10)*(1/8)</f>
        <v>1.2500000000000001E-2</v>
      </c>
      <c r="G14" s="1376">
        <v>0</v>
      </c>
      <c r="H14" s="1493"/>
      <c r="I14" s="1493"/>
      <c r="J14" s="1260">
        <v>6</v>
      </c>
      <c r="K14" s="1260"/>
      <c r="L14" s="1261"/>
      <c r="M14" s="1132" t="s">
        <v>1110</v>
      </c>
    </row>
    <row r="15" spans="2:13" x14ac:dyDescent="0.25">
      <c r="B15" s="1582"/>
      <c r="C15" s="1582"/>
      <c r="D15" s="693" t="s">
        <v>10</v>
      </c>
      <c r="E15" s="20" t="s">
        <v>82</v>
      </c>
      <c r="F15" s="694">
        <f t="shared" si="1"/>
        <v>1.2500000000000001E-2</v>
      </c>
      <c r="G15" s="1376">
        <v>0</v>
      </c>
      <c r="H15" s="1493"/>
      <c r="I15" s="1493"/>
      <c r="J15" s="1260">
        <v>6</v>
      </c>
      <c r="K15" s="1260"/>
      <c r="L15" s="1261"/>
      <c r="M15" s="1132" t="s">
        <v>1111</v>
      </c>
    </row>
    <row r="16" spans="2:13" x14ac:dyDescent="0.25">
      <c r="B16" s="693"/>
      <c r="C16" s="693"/>
      <c r="D16" s="693" t="s">
        <v>10</v>
      </c>
      <c r="E16" s="20" t="s">
        <v>730</v>
      </c>
      <c r="F16" s="694">
        <f t="shared" si="1"/>
        <v>1.2500000000000001E-2</v>
      </c>
      <c r="G16" s="1182">
        <v>0</v>
      </c>
      <c r="H16" s="1183"/>
      <c r="I16" s="1183"/>
      <c r="J16" s="1263">
        <v>6</v>
      </c>
      <c r="K16" s="1263"/>
      <c r="L16" s="1264"/>
      <c r="M16" s="1132" t="s">
        <v>1112</v>
      </c>
    </row>
    <row r="17" spans="1:19" ht="28.5" customHeight="1" x14ac:dyDescent="0.25">
      <c r="B17" s="418"/>
      <c r="C17" s="570"/>
      <c r="D17" s="418"/>
      <c r="E17" s="67"/>
      <c r="F17" s="100"/>
      <c r="G17" s="691" t="s">
        <v>2</v>
      </c>
      <c r="H17" s="1596" t="s">
        <v>731</v>
      </c>
      <c r="I17" s="1596"/>
      <c r="J17" s="1596"/>
      <c r="K17" s="1536" t="s">
        <v>3</v>
      </c>
      <c r="L17" s="1470"/>
    </row>
    <row r="18" spans="1:19" ht="27" customHeight="1" x14ac:dyDescent="0.25">
      <c r="B18" s="1589" t="s">
        <v>413</v>
      </c>
      <c r="C18" s="570"/>
      <c r="D18" s="419" t="s">
        <v>9</v>
      </c>
      <c r="E18" s="67" t="s">
        <v>414</v>
      </c>
      <c r="F18" s="221">
        <f>(1/10)*(1/2)</f>
        <v>0.05</v>
      </c>
      <c r="G18" s="692">
        <v>0</v>
      </c>
      <c r="H18" s="1260">
        <v>0</v>
      </c>
      <c r="I18" s="1260"/>
      <c r="J18" s="1260"/>
      <c r="K18" s="1578">
        <v>6</v>
      </c>
      <c r="L18" s="1261"/>
      <c r="M18" s="1132" t="s">
        <v>1113</v>
      </c>
    </row>
    <row r="19" spans="1:19" ht="28.5" customHeight="1" x14ac:dyDescent="0.25">
      <c r="B19" s="1589"/>
      <c r="C19" s="570"/>
      <c r="D19" s="419" t="s">
        <v>9</v>
      </c>
      <c r="E19" s="294" t="s">
        <v>415</v>
      </c>
      <c r="F19" s="220">
        <f>(1/10)*(1/2)</f>
        <v>0.05</v>
      </c>
      <c r="G19" s="690">
        <v>0</v>
      </c>
      <c r="H19" s="1173">
        <v>0</v>
      </c>
      <c r="I19" s="1173"/>
      <c r="J19" s="1173"/>
      <c r="K19" s="1172">
        <v>6</v>
      </c>
      <c r="L19" s="1176"/>
      <c r="M19" s="1132" t="s">
        <v>1114</v>
      </c>
    </row>
    <row r="20" spans="1:19" ht="24.65" customHeight="1" x14ac:dyDescent="0.25">
      <c r="B20" s="417"/>
      <c r="C20" s="569"/>
      <c r="D20" s="418"/>
      <c r="E20" s="294"/>
      <c r="F20" s="221"/>
      <c r="G20" s="1018" t="s">
        <v>2</v>
      </c>
      <c r="H20" s="1445" t="s">
        <v>3</v>
      </c>
      <c r="I20" s="1445"/>
      <c r="J20" s="1590"/>
      <c r="K20" s="1464" t="s">
        <v>889</v>
      </c>
      <c r="L20" s="1465"/>
    </row>
    <row r="21" spans="1:19" ht="39" customHeight="1" x14ac:dyDescent="0.25">
      <c r="B21" s="640" t="s">
        <v>413</v>
      </c>
      <c r="C21" s="569"/>
      <c r="D21" s="418"/>
      <c r="E21" s="294" t="s">
        <v>419</v>
      </c>
      <c r="F21" s="222">
        <f>(1/10)</f>
        <v>0.1</v>
      </c>
      <c r="G21" s="1016">
        <v>0</v>
      </c>
      <c r="H21" s="1493">
        <v>6</v>
      </c>
      <c r="I21" s="1493"/>
      <c r="J21" s="1377"/>
      <c r="K21" s="1578">
        <v>6</v>
      </c>
      <c r="L21" s="1261"/>
      <c r="M21" s="1132" t="s">
        <v>1115</v>
      </c>
      <c r="S21" s="294"/>
    </row>
    <row r="22" spans="1:19" ht="37.5" customHeight="1" x14ac:dyDescent="0.25">
      <c r="A22" s="15" t="s">
        <v>1115</v>
      </c>
      <c r="B22" s="640" t="s">
        <v>413</v>
      </c>
      <c r="C22" s="569"/>
      <c r="D22" s="418"/>
      <c r="E22" s="294" t="s">
        <v>83</v>
      </c>
      <c r="F22" s="222">
        <f>(1/10)</f>
        <v>0.1</v>
      </c>
      <c r="G22" s="1016">
        <v>0</v>
      </c>
      <c r="H22" s="1179">
        <v>6</v>
      </c>
      <c r="I22" s="1179"/>
      <c r="J22" s="1509"/>
      <c r="K22" s="1172">
        <v>6</v>
      </c>
      <c r="L22" s="1176"/>
      <c r="M22" s="1132" t="s">
        <v>1116</v>
      </c>
    </row>
    <row r="23" spans="1:19" x14ac:dyDescent="0.25">
      <c r="B23" s="417"/>
      <c r="C23" s="569"/>
      <c r="D23" s="418"/>
      <c r="E23" s="294"/>
      <c r="F23" s="223"/>
      <c r="G23" s="1464" t="s">
        <v>2</v>
      </c>
      <c r="H23" s="1445"/>
      <c r="I23" s="1590"/>
      <c r="J23" s="1469" t="s">
        <v>3</v>
      </c>
      <c r="K23" s="1469"/>
      <c r="L23" s="1470"/>
    </row>
    <row r="24" spans="1:19" ht="30" customHeight="1" x14ac:dyDescent="0.25">
      <c r="B24" s="1589" t="s">
        <v>413</v>
      </c>
      <c r="C24" s="570"/>
      <c r="D24" s="419" t="s">
        <v>9</v>
      </c>
      <c r="E24" s="294" t="s">
        <v>417</v>
      </c>
      <c r="F24" s="224">
        <f>(1/10)*(1/2)</f>
        <v>0.05</v>
      </c>
      <c r="G24" s="1376">
        <v>0</v>
      </c>
      <c r="H24" s="1493"/>
      <c r="I24" s="1377"/>
      <c r="J24" s="1260">
        <v>6</v>
      </c>
      <c r="K24" s="1260"/>
      <c r="L24" s="1261"/>
      <c r="M24" s="1132" t="s">
        <v>1117</v>
      </c>
    </row>
    <row r="25" spans="1:19" ht="40.5" customHeight="1" x14ac:dyDescent="0.25">
      <c r="B25" s="1589"/>
      <c r="C25" s="570"/>
      <c r="D25" s="419" t="s">
        <v>9</v>
      </c>
      <c r="E25" s="294" t="s">
        <v>418</v>
      </c>
      <c r="F25" s="224">
        <f>(1/10)*(1/2)</f>
        <v>0.05</v>
      </c>
      <c r="G25" s="1376">
        <v>0</v>
      </c>
      <c r="H25" s="1493"/>
      <c r="I25" s="1377"/>
      <c r="J25" s="1260">
        <v>6</v>
      </c>
      <c r="K25" s="1260"/>
      <c r="L25" s="1261"/>
      <c r="M25" s="1132" t="s">
        <v>1118</v>
      </c>
    </row>
    <row r="26" spans="1:19" ht="22" customHeight="1" x14ac:dyDescent="0.25">
      <c r="B26" s="665"/>
      <c r="C26" s="665"/>
      <c r="D26" s="419"/>
      <c r="E26" s="294"/>
      <c r="F26" s="223"/>
      <c r="G26" s="1018" t="s">
        <v>2</v>
      </c>
      <c r="H26" s="1426" t="s">
        <v>3</v>
      </c>
      <c r="I26" s="1581"/>
      <c r="J26" s="1445" t="s">
        <v>888</v>
      </c>
      <c r="K26" s="1445"/>
      <c r="L26" s="1465"/>
    </row>
    <row r="27" spans="1:19" ht="26.15" customHeight="1" x14ac:dyDescent="0.25">
      <c r="B27" s="640" t="s">
        <v>413</v>
      </c>
      <c r="C27" s="641"/>
      <c r="D27" s="419"/>
      <c r="E27" s="294" t="s">
        <v>596</v>
      </c>
      <c r="F27" s="222">
        <f>(1/10)</f>
        <v>0.1</v>
      </c>
      <c r="G27" s="1016">
        <v>0</v>
      </c>
      <c r="H27" s="1493">
        <v>6</v>
      </c>
      <c r="I27" s="1377"/>
      <c r="J27" s="1578">
        <v>6</v>
      </c>
      <c r="K27" s="1260"/>
      <c r="L27" s="1261"/>
      <c r="M27" s="1132" t="s">
        <v>1119</v>
      </c>
    </row>
    <row r="28" spans="1:19" ht="14.15" customHeight="1" x14ac:dyDescent="0.25">
      <c r="B28" s="665"/>
      <c r="C28" s="665"/>
      <c r="D28" s="419"/>
      <c r="E28" s="294"/>
      <c r="F28" s="224"/>
      <c r="G28" s="1464" t="s">
        <v>2</v>
      </c>
      <c r="H28" s="1445"/>
      <c r="I28" s="1445"/>
      <c r="J28" s="1445" t="s">
        <v>3</v>
      </c>
      <c r="K28" s="1445"/>
      <c r="L28" s="1465"/>
    </row>
    <row r="29" spans="1:19" ht="36.75" customHeight="1" x14ac:dyDescent="0.25">
      <c r="B29" s="1589" t="s">
        <v>413</v>
      </c>
      <c r="C29" s="570"/>
      <c r="D29" s="419" t="s">
        <v>9</v>
      </c>
      <c r="E29" s="294" t="s">
        <v>618</v>
      </c>
      <c r="F29" s="224">
        <f>(1/10)*(1/2)</f>
        <v>0.05</v>
      </c>
      <c r="G29" s="1376">
        <v>0</v>
      </c>
      <c r="H29" s="1493"/>
      <c r="I29" s="1377"/>
      <c r="J29" s="1260">
        <v>6</v>
      </c>
      <c r="K29" s="1260"/>
      <c r="L29" s="1261"/>
      <c r="M29" s="1132" t="s">
        <v>1120</v>
      </c>
    </row>
    <row r="30" spans="1:19" ht="42.75" customHeight="1" x14ac:dyDescent="0.25">
      <c r="B30" s="1589"/>
      <c r="C30" s="570"/>
      <c r="D30" s="419" t="s">
        <v>9</v>
      </c>
      <c r="E30" s="294" t="s">
        <v>619</v>
      </c>
      <c r="F30" s="224">
        <f>(1/10)*(1/2)</f>
        <v>0.05</v>
      </c>
      <c r="G30" s="1376">
        <v>0</v>
      </c>
      <c r="H30" s="1493"/>
      <c r="I30" s="1377"/>
      <c r="J30" s="1260">
        <v>6</v>
      </c>
      <c r="K30" s="1260"/>
      <c r="L30" s="1261"/>
      <c r="M30" s="1132" t="s">
        <v>1121</v>
      </c>
    </row>
    <row r="31" spans="1:19" ht="28.5" customHeight="1" x14ac:dyDescent="0.25">
      <c r="B31" s="610"/>
      <c r="C31" s="610"/>
      <c r="D31" s="419"/>
      <c r="E31" s="294"/>
      <c r="F31" s="224"/>
      <c r="G31" s="1018" t="s">
        <v>2</v>
      </c>
      <c r="H31" s="1426" t="s">
        <v>3</v>
      </c>
      <c r="I31" s="1581"/>
      <c r="J31" s="1445" t="s">
        <v>887</v>
      </c>
      <c r="K31" s="1445"/>
      <c r="L31" s="1465"/>
    </row>
    <row r="32" spans="1:19" ht="54" customHeight="1" x14ac:dyDescent="0.25">
      <c r="B32" s="640" t="s">
        <v>413</v>
      </c>
      <c r="C32" s="569"/>
      <c r="D32" s="419"/>
      <c r="E32" s="17" t="s">
        <v>583</v>
      </c>
      <c r="F32" s="224">
        <f>(1/10)</f>
        <v>0.1</v>
      </c>
      <c r="G32" s="1016">
        <v>0</v>
      </c>
      <c r="H32" s="1493">
        <v>6</v>
      </c>
      <c r="I32" s="1377"/>
      <c r="J32" s="1578">
        <v>6</v>
      </c>
      <c r="K32" s="1260"/>
      <c r="L32" s="1261"/>
      <c r="M32" s="1132" t="s">
        <v>1122</v>
      </c>
    </row>
    <row r="33" spans="2:14" ht="20.5" customHeight="1" x14ac:dyDescent="0.25">
      <c r="B33" s="418"/>
      <c r="C33" s="570"/>
      <c r="D33" s="418"/>
      <c r="E33" s="66" t="s">
        <v>84</v>
      </c>
      <c r="F33" s="101"/>
      <c r="G33" s="102"/>
      <c r="H33" s="102"/>
      <c r="I33" s="102"/>
      <c r="J33" s="1577"/>
      <c r="K33" s="1577"/>
      <c r="L33" s="219"/>
    </row>
    <row r="34" spans="2:14" ht="24.65" customHeight="1" x14ac:dyDescent="0.25">
      <c r="B34" s="1582" t="s">
        <v>413</v>
      </c>
      <c r="C34" s="569"/>
      <c r="D34" s="418"/>
      <c r="E34" s="67" t="s">
        <v>85</v>
      </c>
      <c r="F34" s="1583">
        <f>(1/10)</f>
        <v>0.1</v>
      </c>
      <c r="G34" s="1464" t="s">
        <v>2</v>
      </c>
      <c r="H34" s="1445"/>
      <c r="I34" s="1445"/>
      <c r="J34" s="1469" t="s">
        <v>3</v>
      </c>
      <c r="K34" s="1469"/>
      <c r="L34" s="1470"/>
      <c r="M34" s="1132" t="s">
        <v>1123</v>
      </c>
    </row>
    <row r="35" spans="2:14" ht="14.5" customHeight="1" x14ac:dyDescent="0.25">
      <c r="B35" s="1582"/>
      <c r="C35" s="569"/>
      <c r="D35" s="418"/>
      <c r="E35" s="67"/>
      <c r="F35" s="1584"/>
      <c r="G35" s="1226">
        <v>0</v>
      </c>
      <c r="H35" s="1179"/>
      <c r="I35" s="1179"/>
      <c r="J35" s="1173">
        <v>6</v>
      </c>
      <c r="K35" s="1173"/>
      <c r="L35" s="1176"/>
    </row>
    <row r="36" spans="2:14" ht="24.75" customHeight="1" x14ac:dyDescent="0.25">
      <c r="B36" s="1582" t="s">
        <v>413</v>
      </c>
      <c r="C36" s="569"/>
      <c r="D36" s="420"/>
      <c r="E36" s="67" t="s">
        <v>86</v>
      </c>
      <c r="F36" s="1583">
        <f>(1/10)</f>
        <v>0.1</v>
      </c>
      <c r="G36" s="1170" t="s">
        <v>284</v>
      </c>
      <c r="H36" s="1585"/>
      <c r="I36" s="1170" t="s">
        <v>285</v>
      </c>
      <c r="J36" s="1171"/>
      <c r="K36" s="1170" t="s">
        <v>3</v>
      </c>
      <c r="L36" s="1175"/>
      <c r="M36" s="1132" t="s">
        <v>1124</v>
      </c>
    </row>
    <row r="37" spans="2:14" ht="61.5" customHeight="1" x14ac:dyDescent="0.25">
      <c r="B37" s="1582"/>
      <c r="C37" s="569"/>
      <c r="D37" s="421"/>
      <c r="E37" s="21" t="s">
        <v>486</v>
      </c>
      <c r="F37" s="1587"/>
      <c r="G37" s="1015" t="s">
        <v>2</v>
      </c>
      <c r="H37" s="1017" t="s">
        <v>3</v>
      </c>
      <c r="I37" s="1019" t="s">
        <v>2</v>
      </c>
      <c r="J37" s="1020" t="s">
        <v>3</v>
      </c>
      <c r="K37" s="1170" t="s">
        <v>886</v>
      </c>
      <c r="L37" s="1175"/>
      <c r="M37" s="1132" t="s">
        <v>1125</v>
      </c>
    </row>
    <row r="38" spans="2:14" ht="13" customHeight="1" thickBot="1" x14ac:dyDescent="0.3">
      <c r="B38" s="1586"/>
      <c r="C38" s="571"/>
      <c r="D38" s="422"/>
      <c r="E38" s="69"/>
      <c r="F38" s="1588"/>
      <c r="G38" s="345">
        <v>0</v>
      </c>
      <c r="H38" s="363">
        <v>2</v>
      </c>
      <c r="I38" s="1022">
        <v>3</v>
      </c>
      <c r="J38" s="1021">
        <v>4</v>
      </c>
      <c r="K38" s="1579">
        <v>6</v>
      </c>
      <c r="L38" s="1580"/>
    </row>
    <row r="39" spans="2:14" ht="12" customHeight="1" thickBot="1" x14ac:dyDescent="0.3">
      <c r="E39" s="77" t="s">
        <v>8</v>
      </c>
      <c r="F39" s="1559" t="s">
        <v>354</v>
      </c>
      <c r="G39" s="1559"/>
      <c r="H39" s="1559"/>
      <c r="I39" s="1559"/>
      <c r="J39" s="1559"/>
      <c r="K39" s="1559"/>
      <c r="L39" s="1559"/>
    </row>
    <row r="40" spans="2:14" ht="28" customHeight="1" x14ac:dyDescent="0.25">
      <c r="E40" s="1162" t="s">
        <v>800</v>
      </c>
      <c r="F40" s="1162"/>
      <c r="G40" s="1162"/>
      <c r="H40" s="1162"/>
      <c r="I40" s="1162"/>
      <c r="J40" s="1162"/>
      <c r="K40" s="877"/>
      <c r="L40" s="849"/>
      <c r="M40" s="849"/>
      <c r="N40" s="627"/>
    </row>
    <row r="41" spans="2:14" ht="16" customHeight="1" x14ac:dyDescent="0.25">
      <c r="E41" s="1161" t="s">
        <v>801</v>
      </c>
      <c r="F41" s="1161"/>
      <c r="G41" s="1161"/>
      <c r="H41" s="1161"/>
      <c r="I41" s="1161"/>
      <c r="J41" s="1161"/>
      <c r="K41" s="1161"/>
      <c r="L41" s="816"/>
      <c r="M41" s="816"/>
    </row>
    <row r="42" spans="2:14" ht="13" x14ac:dyDescent="0.25">
      <c r="E42" s="59"/>
      <c r="F42" s="225"/>
      <c r="G42" s="70"/>
      <c r="H42" s="59"/>
      <c r="I42" s="59"/>
      <c r="J42" s="59"/>
      <c r="K42" s="59"/>
      <c r="L42" s="59"/>
    </row>
    <row r="43" spans="2:14" ht="13" x14ac:dyDescent="0.25">
      <c r="E43" s="59"/>
      <c r="F43" s="225"/>
      <c r="G43" s="22"/>
      <c r="H43" s="59"/>
      <c r="I43" s="59"/>
      <c r="J43" s="59"/>
      <c r="K43" s="59"/>
      <c r="L43" s="59"/>
    </row>
    <row r="44" spans="2:14" ht="13" x14ac:dyDescent="0.25">
      <c r="E44" s="59"/>
      <c r="F44" s="225"/>
      <c r="G44" s="22"/>
      <c r="H44" s="59"/>
      <c r="I44" s="59"/>
      <c r="J44" s="59"/>
      <c r="K44" s="59"/>
      <c r="L44" s="59"/>
    </row>
  </sheetData>
  <mergeCells count="82">
    <mergeCell ref="G8:I8"/>
    <mergeCell ref="C13:C15"/>
    <mergeCell ref="B7:B15"/>
    <mergeCell ref="C8:C10"/>
    <mergeCell ref="J8:L8"/>
    <mergeCell ref="G9:I9"/>
    <mergeCell ref="J9:L9"/>
    <mergeCell ref="J11:L11"/>
    <mergeCell ref="G10:I10"/>
    <mergeCell ref="G11:I11"/>
    <mergeCell ref="J10:L10"/>
    <mergeCell ref="G7:I7"/>
    <mergeCell ref="J7:L7"/>
    <mergeCell ref="K19:L19"/>
    <mergeCell ref="H19:J19"/>
    <mergeCell ref="G12:I12"/>
    <mergeCell ref="J12:L12"/>
    <mergeCell ref="K17:L17"/>
    <mergeCell ref="K18:L18"/>
    <mergeCell ref="H17:J17"/>
    <mergeCell ref="H18:J18"/>
    <mergeCell ref="G16:I16"/>
    <mergeCell ref="J16:L16"/>
    <mergeCell ref="G13:I13"/>
    <mergeCell ref="J15:L15"/>
    <mergeCell ref="J13:L13"/>
    <mergeCell ref="G14:I14"/>
    <mergeCell ref="J14:L14"/>
    <mergeCell ref="G15:I15"/>
    <mergeCell ref="E1:L1"/>
    <mergeCell ref="B2:D2"/>
    <mergeCell ref="F2:F5"/>
    <mergeCell ref="G2:L5"/>
    <mergeCell ref="B3:B5"/>
    <mergeCell ref="D3:D5"/>
    <mergeCell ref="C3:C5"/>
    <mergeCell ref="K22:L22"/>
    <mergeCell ref="G23:I23"/>
    <mergeCell ref="J26:L26"/>
    <mergeCell ref="H21:J21"/>
    <mergeCell ref="H22:J22"/>
    <mergeCell ref="B18:B19"/>
    <mergeCell ref="B29:B30"/>
    <mergeCell ref="G29:I29"/>
    <mergeCell ref="J29:L29"/>
    <mergeCell ref="G30:I30"/>
    <mergeCell ref="J30:L30"/>
    <mergeCell ref="G28:I28"/>
    <mergeCell ref="B24:B25"/>
    <mergeCell ref="J23:L23"/>
    <mergeCell ref="H26:I26"/>
    <mergeCell ref="G25:I25"/>
    <mergeCell ref="H20:J20"/>
    <mergeCell ref="J25:L25"/>
    <mergeCell ref="G24:I24"/>
    <mergeCell ref="K20:L20"/>
    <mergeCell ref="K21:L21"/>
    <mergeCell ref="B34:B35"/>
    <mergeCell ref="F34:F35"/>
    <mergeCell ref="G36:H36"/>
    <mergeCell ref="B36:B38"/>
    <mergeCell ref="F36:F38"/>
    <mergeCell ref="G34:I34"/>
    <mergeCell ref="G35:I35"/>
    <mergeCell ref="H31:I31"/>
    <mergeCell ref="J28:L28"/>
    <mergeCell ref="J24:L24"/>
    <mergeCell ref="H27:I27"/>
    <mergeCell ref="J27:L27"/>
    <mergeCell ref="J31:L31"/>
    <mergeCell ref="E40:J40"/>
    <mergeCell ref="E41:K41"/>
    <mergeCell ref="J33:K33"/>
    <mergeCell ref="J32:L32"/>
    <mergeCell ref="F39:L39"/>
    <mergeCell ref="J34:L34"/>
    <mergeCell ref="J35:L35"/>
    <mergeCell ref="I36:J36"/>
    <mergeCell ref="K36:L36"/>
    <mergeCell ref="K37:L37"/>
    <mergeCell ref="K38:L38"/>
    <mergeCell ref="H32:I32"/>
  </mergeCells>
  <phoneticPr fontId="4" type="noConversion"/>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ignoredErrors>
    <ignoredError sqref="F2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M27"/>
  <sheetViews>
    <sheetView zoomScale="70" zoomScaleNormal="70" workbookViewId="0">
      <selection activeCell="L1" sqref="L1"/>
    </sheetView>
  </sheetViews>
  <sheetFormatPr defaultColWidth="9.1796875" defaultRowHeight="12.5" x14ac:dyDescent="0.25"/>
  <cols>
    <col min="1" max="1" width="3.54296875" style="2" customWidth="1"/>
    <col min="2" max="2" width="7.7265625" style="2" customWidth="1"/>
    <col min="3" max="3" width="8.7265625" style="2" customWidth="1"/>
    <col min="4" max="4" width="43.26953125" style="2" customWidth="1"/>
    <col min="5" max="5" width="9.1796875" style="2"/>
    <col min="6" max="11" width="15.54296875" style="2" customWidth="1"/>
    <col min="12" max="12" width="24" style="2" customWidth="1"/>
    <col min="13" max="16384" width="9.1796875" style="2"/>
  </cols>
  <sheetData>
    <row r="1" spans="2:12" s="60" customFormat="1" ht="22.5" customHeight="1" thickBot="1" x14ac:dyDescent="0.3">
      <c r="D1" s="1197" t="s">
        <v>765</v>
      </c>
      <c r="E1" s="1198"/>
      <c r="F1" s="1198"/>
      <c r="G1" s="1198"/>
      <c r="H1" s="1198"/>
      <c r="I1" s="1198"/>
      <c r="J1" s="1198"/>
      <c r="K1" s="1199"/>
      <c r="L1" s="1140" t="s">
        <v>1299</v>
      </c>
    </row>
    <row r="2" spans="2:12" ht="24" customHeight="1" thickBot="1" x14ac:dyDescent="0.3">
      <c r="B2" s="1435" t="s">
        <v>348</v>
      </c>
      <c r="C2" s="1435"/>
      <c r="D2" s="423"/>
      <c r="E2" s="1205" t="s">
        <v>350</v>
      </c>
      <c r="F2" s="1208" t="s">
        <v>0</v>
      </c>
      <c r="G2" s="1208"/>
      <c r="H2" s="1208"/>
      <c r="I2" s="1208"/>
      <c r="J2" s="1208"/>
      <c r="K2" s="1209"/>
    </row>
    <row r="3" spans="2:12" ht="33.75" customHeight="1" x14ac:dyDescent="0.25">
      <c r="B3" s="1393" t="s">
        <v>294</v>
      </c>
      <c r="C3" s="1436" t="s">
        <v>328</v>
      </c>
      <c r="D3" s="424"/>
      <c r="E3" s="1206"/>
      <c r="F3" s="1210"/>
      <c r="G3" s="1210"/>
      <c r="H3" s="1210"/>
      <c r="I3" s="1210"/>
      <c r="J3" s="1210"/>
      <c r="K3" s="1211"/>
    </row>
    <row r="4" spans="2:12" ht="13" thickBot="1" x14ac:dyDescent="0.3">
      <c r="B4" s="1419"/>
      <c r="C4" s="1421"/>
      <c r="D4" s="425"/>
      <c r="E4" s="1411"/>
      <c r="F4" s="1255"/>
      <c r="G4" s="1255"/>
      <c r="H4" s="1255"/>
      <c r="I4" s="1255"/>
      <c r="J4" s="1255"/>
      <c r="K4" s="1256"/>
    </row>
    <row r="5" spans="2:12" x14ac:dyDescent="0.25">
      <c r="B5" s="426"/>
      <c r="C5" s="426"/>
      <c r="D5" s="431" t="s">
        <v>766</v>
      </c>
      <c r="E5" s="205"/>
      <c r="F5" s="206"/>
      <c r="G5" s="750"/>
      <c r="H5" s="750"/>
      <c r="I5" s="750"/>
      <c r="J5" s="750"/>
      <c r="K5" s="209"/>
    </row>
    <row r="6" spans="2:12" ht="39" customHeight="1" x14ac:dyDescent="0.25">
      <c r="B6" s="761"/>
      <c r="C6" s="427"/>
      <c r="D6" s="41" t="s">
        <v>87</v>
      </c>
      <c r="E6" s="83"/>
      <c r="F6" s="1216" t="s">
        <v>2</v>
      </c>
      <c r="G6" s="1216"/>
      <c r="H6" s="749"/>
      <c r="I6" s="749"/>
      <c r="J6" s="749"/>
      <c r="K6" s="752" t="s">
        <v>3</v>
      </c>
    </row>
    <row r="7" spans="2:12" x14ac:dyDescent="0.25">
      <c r="B7" s="1599" t="s">
        <v>413</v>
      </c>
      <c r="C7" s="428" t="s">
        <v>201</v>
      </c>
      <c r="D7" s="633" t="s">
        <v>95</v>
      </c>
      <c r="E7" s="757">
        <f t="shared" ref="E7:E14" si="0">(1/10)*(1/8)</f>
        <v>1.2500000000000001E-2</v>
      </c>
      <c r="F7" s="207">
        <v>0</v>
      </c>
      <c r="G7" s="759"/>
      <c r="H7" s="759"/>
      <c r="I7" s="759"/>
      <c r="J7" s="759"/>
      <c r="K7" s="762">
        <v>6</v>
      </c>
      <c r="L7" s="1136" t="s">
        <v>1126</v>
      </c>
    </row>
    <row r="8" spans="2:12" x14ac:dyDescent="0.25">
      <c r="B8" s="1600"/>
      <c r="C8" s="428" t="s">
        <v>201</v>
      </c>
      <c r="D8" s="633" t="s">
        <v>88</v>
      </c>
      <c r="E8" s="757">
        <f t="shared" si="0"/>
        <v>1.2500000000000001E-2</v>
      </c>
      <c r="F8" s="207">
        <v>0</v>
      </c>
      <c r="G8" s="759"/>
      <c r="H8" s="759"/>
      <c r="I8" s="759"/>
      <c r="J8" s="759"/>
      <c r="K8" s="762">
        <v>6</v>
      </c>
      <c r="L8" s="1136" t="s">
        <v>1127</v>
      </c>
    </row>
    <row r="9" spans="2:12" x14ac:dyDescent="0.25">
      <c r="B9" s="1600"/>
      <c r="C9" s="428" t="s">
        <v>201</v>
      </c>
      <c r="D9" s="633" t="s">
        <v>89</v>
      </c>
      <c r="E9" s="757">
        <f t="shared" si="0"/>
        <v>1.2500000000000001E-2</v>
      </c>
      <c r="F9" s="207">
        <v>0</v>
      </c>
      <c r="G9" s="759"/>
      <c r="H9" s="759"/>
      <c r="I9" s="759"/>
      <c r="J9" s="759"/>
      <c r="K9" s="762">
        <v>6</v>
      </c>
      <c r="L9" s="1136" t="s">
        <v>1128</v>
      </c>
    </row>
    <row r="10" spans="2:12" x14ac:dyDescent="0.25">
      <c r="B10" s="1600"/>
      <c r="C10" s="428" t="s">
        <v>201</v>
      </c>
      <c r="D10" s="771" t="s">
        <v>90</v>
      </c>
      <c r="E10" s="757">
        <f t="shared" si="0"/>
        <v>1.2500000000000001E-2</v>
      </c>
      <c r="F10" s="207">
        <v>0</v>
      </c>
      <c r="G10" s="759"/>
      <c r="H10" s="759"/>
      <c r="I10" s="759"/>
      <c r="J10" s="759"/>
      <c r="K10" s="762">
        <v>6</v>
      </c>
      <c r="L10" s="1136" t="s">
        <v>1129</v>
      </c>
    </row>
    <row r="11" spans="2:12" x14ac:dyDescent="0.25">
      <c r="B11" s="1600"/>
      <c r="C11" s="428" t="s">
        <v>201</v>
      </c>
      <c r="D11" s="771" t="s">
        <v>91</v>
      </c>
      <c r="E11" s="757">
        <f t="shared" si="0"/>
        <v>1.2500000000000001E-2</v>
      </c>
      <c r="F11" s="207">
        <v>0</v>
      </c>
      <c r="G11" s="759"/>
      <c r="H11" s="759"/>
      <c r="I11" s="759"/>
      <c r="J11" s="759"/>
      <c r="K11" s="762">
        <v>6</v>
      </c>
      <c r="L11" s="1136" t="s">
        <v>1130</v>
      </c>
    </row>
    <row r="12" spans="2:12" x14ac:dyDescent="0.25">
      <c r="B12" s="1600"/>
      <c r="C12" s="428" t="s">
        <v>201</v>
      </c>
      <c r="D12" s="771" t="s">
        <v>92</v>
      </c>
      <c r="E12" s="757">
        <f t="shared" si="0"/>
        <v>1.2500000000000001E-2</v>
      </c>
      <c r="F12" s="207">
        <v>0</v>
      </c>
      <c r="G12" s="759"/>
      <c r="H12" s="759"/>
      <c r="I12" s="759"/>
      <c r="J12" s="759"/>
      <c r="K12" s="762">
        <v>6</v>
      </c>
      <c r="L12" s="1136" t="s">
        <v>1131</v>
      </c>
    </row>
    <row r="13" spans="2:12" x14ac:dyDescent="0.25">
      <c r="B13" s="1600"/>
      <c r="C13" s="428" t="s">
        <v>201</v>
      </c>
      <c r="D13" s="771" t="s">
        <v>93</v>
      </c>
      <c r="E13" s="757">
        <f t="shared" si="0"/>
        <v>1.2500000000000001E-2</v>
      </c>
      <c r="F13" s="207">
        <v>0</v>
      </c>
      <c r="G13" s="759"/>
      <c r="H13" s="759"/>
      <c r="I13" s="759"/>
      <c r="J13" s="759"/>
      <c r="K13" s="762">
        <v>6</v>
      </c>
      <c r="L13" s="1136" t="s">
        <v>1132</v>
      </c>
    </row>
    <row r="14" spans="2:12" x14ac:dyDescent="0.25">
      <c r="B14" s="1600"/>
      <c r="C14" s="428" t="s">
        <v>201</v>
      </c>
      <c r="D14" s="771" t="s">
        <v>94</v>
      </c>
      <c r="E14" s="757">
        <f t="shared" si="0"/>
        <v>1.2500000000000001E-2</v>
      </c>
      <c r="F14" s="208">
        <v>0</v>
      </c>
      <c r="G14" s="753"/>
      <c r="H14" s="753"/>
      <c r="I14" s="753"/>
      <c r="J14" s="753"/>
      <c r="K14" s="751">
        <v>6</v>
      </c>
      <c r="L14" s="1136" t="s">
        <v>1133</v>
      </c>
    </row>
    <row r="15" spans="2:12" ht="64.5" customHeight="1" x14ac:dyDescent="0.25">
      <c r="B15" s="1555" t="s">
        <v>413</v>
      </c>
      <c r="C15" s="761"/>
      <c r="D15" s="772" t="s">
        <v>831</v>
      </c>
      <c r="E15" s="1597">
        <f>(1/10)</f>
        <v>0.1</v>
      </c>
      <c r="F15" s="1603" t="s">
        <v>769</v>
      </c>
      <c r="G15" s="1604"/>
      <c r="H15" s="1603" t="s">
        <v>770</v>
      </c>
      <c r="I15" s="1604"/>
      <c r="J15" s="1023" t="s">
        <v>407</v>
      </c>
      <c r="K15" s="1024" t="s">
        <v>3</v>
      </c>
      <c r="L15" s="1136" t="s">
        <v>1134</v>
      </c>
    </row>
    <row r="16" spans="2:12" ht="37.5" customHeight="1" x14ac:dyDescent="0.25">
      <c r="B16" s="1555"/>
      <c r="C16" s="761"/>
      <c r="D16" s="767" t="s">
        <v>408</v>
      </c>
      <c r="E16" s="1602"/>
      <c r="F16" s="755" t="s">
        <v>2</v>
      </c>
      <c r="G16" s="756" t="s">
        <v>3</v>
      </c>
      <c r="H16" s="755" t="s">
        <v>2</v>
      </c>
      <c r="I16" s="756" t="s">
        <v>3</v>
      </c>
      <c r="J16" s="766" t="s">
        <v>11</v>
      </c>
      <c r="K16" s="194" t="s">
        <v>11</v>
      </c>
      <c r="L16" s="1136" t="s">
        <v>1135</v>
      </c>
    </row>
    <row r="17" spans="1:13" ht="12.75" customHeight="1" x14ac:dyDescent="0.25">
      <c r="B17" s="761"/>
      <c r="C17" s="761"/>
      <c r="D17" s="767"/>
      <c r="E17" s="1598"/>
      <c r="F17" s="754">
        <v>0</v>
      </c>
      <c r="G17" s="760">
        <v>3</v>
      </c>
      <c r="H17" s="754">
        <v>1</v>
      </c>
      <c r="I17" s="760">
        <v>4</v>
      </c>
      <c r="J17" s="204">
        <v>4.5</v>
      </c>
      <c r="K17" s="758">
        <v>6</v>
      </c>
    </row>
    <row r="18" spans="1:13" ht="15" customHeight="1" x14ac:dyDescent="0.25">
      <c r="B18" s="1555" t="s">
        <v>413</v>
      </c>
      <c r="C18" s="761"/>
      <c r="D18" s="767"/>
      <c r="E18" s="1597">
        <f>(1/10)</f>
        <v>0.1</v>
      </c>
      <c r="F18" s="1216" t="s">
        <v>2</v>
      </c>
      <c r="G18" s="1216"/>
      <c r="H18" s="1171" t="s">
        <v>409</v>
      </c>
      <c r="I18" s="1171"/>
      <c r="J18" s="1196" t="s">
        <v>3</v>
      </c>
      <c r="K18" s="1220"/>
    </row>
    <row r="19" spans="1:13" ht="52.5" customHeight="1" x14ac:dyDescent="0.25">
      <c r="A19" s="2" t="s">
        <v>279</v>
      </c>
      <c r="B19" s="1555"/>
      <c r="C19" s="429"/>
      <c r="D19" s="767" t="s">
        <v>1136</v>
      </c>
      <c r="E19" s="1598"/>
      <c r="F19" s="1408">
        <v>0</v>
      </c>
      <c r="G19" s="1408"/>
      <c r="H19" s="1408">
        <v>3</v>
      </c>
      <c r="I19" s="1408"/>
      <c r="J19" s="1240">
        <v>6</v>
      </c>
      <c r="K19" s="1262"/>
      <c r="L19" s="1136" t="s">
        <v>1137</v>
      </c>
    </row>
    <row r="20" spans="1:13" ht="15" customHeight="1" x14ac:dyDescent="0.25">
      <c r="B20" s="761"/>
      <c r="C20" s="429"/>
      <c r="D20" s="767"/>
      <c r="E20" s="763"/>
      <c r="F20" s="1170" t="s">
        <v>2</v>
      </c>
      <c r="G20" s="1171"/>
      <c r="H20" s="1171"/>
      <c r="I20" s="1196" t="s">
        <v>3</v>
      </c>
      <c r="J20" s="1196"/>
      <c r="K20" s="1220"/>
    </row>
    <row r="21" spans="1:13" ht="33" customHeight="1" x14ac:dyDescent="0.25">
      <c r="B21" s="761" t="s">
        <v>413</v>
      </c>
      <c r="C21" s="193"/>
      <c r="D21" s="767" t="s">
        <v>96</v>
      </c>
      <c r="E21" s="764">
        <f>1/10</f>
        <v>0.1</v>
      </c>
      <c r="F21" s="1376">
        <v>0</v>
      </c>
      <c r="G21" s="1493"/>
      <c r="H21" s="1493"/>
      <c r="I21" s="1260">
        <v>6</v>
      </c>
      <c r="J21" s="1260"/>
      <c r="K21" s="1261"/>
      <c r="L21" s="1136" t="s">
        <v>1138</v>
      </c>
    </row>
    <row r="22" spans="1:13" ht="48" customHeight="1" thickBot="1" x14ac:dyDescent="0.3">
      <c r="B22" s="773" t="s">
        <v>413</v>
      </c>
      <c r="C22" s="773"/>
      <c r="D22" s="774" t="s">
        <v>97</v>
      </c>
      <c r="E22" s="765">
        <f>1/10</f>
        <v>0.1</v>
      </c>
      <c r="F22" s="1537">
        <v>0</v>
      </c>
      <c r="G22" s="1227"/>
      <c r="H22" s="1227"/>
      <c r="I22" s="1174">
        <v>6</v>
      </c>
      <c r="J22" s="1174"/>
      <c r="K22" s="1601"/>
      <c r="L22" s="1137" t="s">
        <v>1139</v>
      </c>
    </row>
    <row r="23" spans="1:13" ht="13.5" customHeight="1" thickBot="1" x14ac:dyDescent="0.3">
      <c r="D23" s="770" t="s">
        <v>8</v>
      </c>
      <c r="E23" s="1367" t="s">
        <v>354</v>
      </c>
      <c r="F23" s="1367"/>
      <c r="G23" s="1367"/>
      <c r="H23" s="1367"/>
      <c r="I23" s="1367"/>
      <c r="J23" s="1367"/>
      <c r="K23" s="1367"/>
      <c r="L23" s="43"/>
    </row>
    <row r="24" spans="1:13" s="15" customFormat="1" ht="28" customHeight="1" x14ac:dyDescent="0.25">
      <c r="D24" s="1162" t="s">
        <v>800</v>
      </c>
      <c r="E24" s="1162"/>
      <c r="F24" s="1162"/>
      <c r="G24" s="1162"/>
      <c r="H24" s="1162"/>
      <c r="I24" s="1162"/>
      <c r="J24" s="877"/>
      <c r="K24" s="849"/>
      <c r="L24" s="849"/>
      <c r="M24" s="627"/>
    </row>
    <row r="25" spans="1:13" s="15" customFormat="1" ht="16" customHeight="1" x14ac:dyDescent="0.25">
      <c r="D25" s="1161" t="s">
        <v>801</v>
      </c>
      <c r="E25" s="1161"/>
      <c r="F25" s="1161"/>
      <c r="G25" s="1161"/>
      <c r="H25" s="1161"/>
      <c r="I25" s="1161"/>
      <c r="J25" s="1161"/>
      <c r="K25" s="816"/>
      <c r="L25" s="816"/>
    </row>
    <row r="26" spans="1:13" ht="13" x14ac:dyDescent="0.3">
      <c r="D26" s="42"/>
      <c r="E26" s="1128"/>
      <c r="F26" s="42"/>
      <c r="G26" s="42"/>
      <c r="H26" s="42"/>
      <c r="I26" s="42"/>
      <c r="J26" s="42"/>
      <c r="K26" s="42"/>
    </row>
    <row r="27" spans="1:13" ht="13" x14ac:dyDescent="0.3">
      <c r="D27" s="42"/>
      <c r="E27" s="42"/>
      <c r="F27" s="42"/>
      <c r="G27" s="42"/>
      <c r="H27" s="42"/>
      <c r="I27" s="42"/>
      <c r="J27" s="42"/>
      <c r="K27" s="42"/>
    </row>
  </sheetData>
  <mergeCells count="29">
    <mergeCell ref="D1:K1"/>
    <mergeCell ref="B2:C2"/>
    <mergeCell ref="E2:E4"/>
    <mergeCell ref="F2:K4"/>
    <mergeCell ref="B3:B4"/>
    <mergeCell ref="C3:C4"/>
    <mergeCell ref="F6:G6"/>
    <mergeCell ref="F15:G15"/>
    <mergeCell ref="H15:I15"/>
    <mergeCell ref="F18:G18"/>
    <mergeCell ref="F19:G19"/>
    <mergeCell ref="H18:I18"/>
    <mergeCell ref="H19:I19"/>
    <mergeCell ref="D24:I24"/>
    <mergeCell ref="D25:J25"/>
    <mergeCell ref="I20:K20"/>
    <mergeCell ref="E18:E19"/>
    <mergeCell ref="B7:B14"/>
    <mergeCell ref="B15:B16"/>
    <mergeCell ref="B18:B19"/>
    <mergeCell ref="F20:H20"/>
    <mergeCell ref="E23:K23"/>
    <mergeCell ref="J18:K18"/>
    <mergeCell ref="J19:K19"/>
    <mergeCell ref="F21:H21"/>
    <mergeCell ref="I21:K21"/>
    <mergeCell ref="I22:K22"/>
    <mergeCell ref="F22:H22"/>
    <mergeCell ref="E15:E17"/>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5"/>
  <sheetViews>
    <sheetView topLeftCell="A14" zoomScale="70" zoomScaleNormal="70" zoomScalePageLayoutView="40" workbookViewId="0">
      <selection activeCell="F10" sqref="F10:H10"/>
    </sheetView>
  </sheetViews>
  <sheetFormatPr defaultColWidth="9.1796875" defaultRowHeight="12.5" x14ac:dyDescent="0.25"/>
  <cols>
    <col min="1" max="1" width="2.54296875" style="60" customWidth="1"/>
    <col min="2" max="2" width="8.453125" style="60" customWidth="1"/>
    <col min="3" max="3" width="9.1796875" style="60" customWidth="1"/>
    <col min="4" max="4" width="63.54296875" style="60" customWidth="1"/>
    <col min="5" max="5" width="9.453125" style="60" customWidth="1"/>
    <col min="6" max="6" width="13.1796875" style="60" customWidth="1"/>
    <col min="7" max="7" width="5.7265625" style="60" customWidth="1"/>
    <col min="8" max="10" width="13.1796875" style="60" customWidth="1"/>
    <col min="11" max="11" width="11.54296875" style="60" customWidth="1"/>
    <col min="12" max="12" width="11.81640625" style="60" customWidth="1"/>
    <col min="13" max="13" width="9.1796875" style="60"/>
    <col min="14" max="14" width="20.54296875" style="60" customWidth="1"/>
    <col min="15" max="16384" width="9.1796875" style="60"/>
  </cols>
  <sheetData>
    <row r="1" spans="2:14" ht="32.25" customHeight="1" thickBot="1" x14ac:dyDescent="0.3">
      <c r="D1" s="1197" t="s">
        <v>923</v>
      </c>
      <c r="E1" s="1198"/>
      <c r="F1" s="1198"/>
      <c r="G1" s="1198"/>
      <c r="H1" s="1198"/>
      <c r="I1" s="1198"/>
      <c r="J1" s="1198"/>
      <c r="K1" s="1198"/>
      <c r="L1" s="1198"/>
      <c r="M1" s="1199"/>
      <c r="N1" s="1140" t="s">
        <v>1299</v>
      </c>
    </row>
    <row r="2" spans="2:14" ht="30.75" customHeight="1" thickBot="1" x14ac:dyDescent="0.3">
      <c r="B2" s="1200" t="s">
        <v>348</v>
      </c>
      <c r="C2" s="1241"/>
      <c r="D2" s="1242"/>
      <c r="E2" s="1245" t="s">
        <v>350</v>
      </c>
      <c r="F2" s="1252" t="s">
        <v>0</v>
      </c>
      <c r="G2" s="1208"/>
      <c r="H2" s="1208"/>
      <c r="I2" s="1208"/>
      <c r="J2" s="1208"/>
      <c r="K2" s="1208"/>
      <c r="L2" s="1208"/>
      <c r="M2" s="1209"/>
    </row>
    <row r="3" spans="2:14" ht="24.75" customHeight="1" x14ac:dyDescent="0.25">
      <c r="B3" s="1215" t="s">
        <v>347</v>
      </c>
      <c r="C3" s="1242" t="s">
        <v>360</v>
      </c>
      <c r="D3" s="1243"/>
      <c r="E3" s="1246"/>
      <c r="F3" s="1253"/>
      <c r="G3" s="1210"/>
      <c r="H3" s="1210"/>
      <c r="I3" s="1210"/>
      <c r="J3" s="1210"/>
      <c r="K3" s="1210"/>
      <c r="L3" s="1210"/>
      <c r="M3" s="1211"/>
    </row>
    <row r="4" spans="2:14" x14ac:dyDescent="0.25">
      <c r="B4" s="1215"/>
      <c r="C4" s="1243"/>
      <c r="D4" s="1243"/>
      <c r="E4" s="1246"/>
      <c r="F4" s="1253"/>
      <c r="G4" s="1210"/>
      <c r="H4" s="1210"/>
      <c r="I4" s="1210"/>
      <c r="J4" s="1210"/>
      <c r="K4" s="1210"/>
      <c r="L4" s="1210"/>
      <c r="M4" s="1211"/>
    </row>
    <row r="5" spans="2:14" ht="13" thickBot="1" x14ac:dyDescent="0.3">
      <c r="B5" s="1248"/>
      <c r="C5" s="1244"/>
      <c r="D5" s="1244"/>
      <c r="E5" s="1247"/>
      <c r="F5" s="1254"/>
      <c r="G5" s="1255"/>
      <c r="H5" s="1255"/>
      <c r="I5" s="1255"/>
      <c r="J5" s="1255"/>
      <c r="K5" s="1255"/>
      <c r="L5" s="1255"/>
      <c r="M5" s="1256"/>
    </row>
    <row r="6" spans="2:14" ht="22" customHeight="1" x14ac:dyDescent="0.25">
      <c r="B6" s="957"/>
      <c r="C6" s="978"/>
      <c r="D6" s="431" t="s">
        <v>1304</v>
      </c>
      <c r="E6" s="959"/>
      <c r="F6" s="1250"/>
      <c r="G6" s="1250"/>
      <c r="H6" s="1250"/>
      <c r="I6" s="1250"/>
      <c r="J6" s="1250"/>
      <c r="K6" s="1250"/>
      <c r="L6" s="1250"/>
      <c r="M6" s="1251"/>
    </row>
    <row r="7" spans="2:14" ht="17.5" customHeight="1" x14ac:dyDescent="0.25">
      <c r="B7" s="1164" t="s">
        <v>395</v>
      </c>
      <c r="C7" s="960"/>
      <c r="D7" s="413" t="s">
        <v>629</v>
      </c>
      <c r="E7" s="1165">
        <f>1/19</f>
        <v>5.2631578947368418E-2</v>
      </c>
      <c r="F7" s="1193" t="s">
        <v>29</v>
      </c>
      <c r="G7" s="1249"/>
      <c r="H7" s="1193" t="s">
        <v>706</v>
      </c>
      <c r="I7" s="1194"/>
      <c r="J7" s="1249"/>
      <c r="K7" s="1216" t="s">
        <v>3</v>
      </c>
      <c r="L7" s="1216"/>
      <c r="M7" s="1223"/>
      <c r="N7" s="76" t="s">
        <v>924</v>
      </c>
    </row>
    <row r="8" spans="2:14" ht="38.15" customHeight="1" x14ac:dyDescent="0.25">
      <c r="B8" s="1164"/>
      <c r="C8" s="960"/>
      <c r="D8" s="631" t="s">
        <v>630</v>
      </c>
      <c r="E8" s="1166"/>
      <c r="F8" s="1235" t="s">
        <v>11</v>
      </c>
      <c r="G8" s="1219"/>
      <c r="H8" s="956" t="s">
        <v>720</v>
      </c>
      <c r="I8" s="953" t="s">
        <v>721</v>
      </c>
      <c r="J8" s="961" t="s">
        <v>3</v>
      </c>
      <c r="K8" s="956" t="s">
        <v>720</v>
      </c>
      <c r="L8" s="953" t="s">
        <v>721</v>
      </c>
      <c r="M8" s="967" t="s">
        <v>3</v>
      </c>
      <c r="N8" s="76" t="s">
        <v>925</v>
      </c>
    </row>
    <row r="9" spans="2:14" ht="22" customHeight="1" x14ac:dyDescent="0.25">
      <c r="B9" s="1164"/>
      <c r="C9" s="960"/>
      <c r="D9" s="163"/>
      <c r="E9" s="1167"/>
      <c r="F9" s="1172">
        <v>0</v>
      </c>
      <c r="G9" s="1221"/>
      <c r="H9" s="955">
        <v>0</v>
      </c>
      <c r="I9" s="954">
        <v>2</v>
      </c>
      <c r="J9" s="962">
        <v>4</v>
      </c>
      <c r="K9" s="965">
        <v>0</v>
      </c>
      <c r="L9" s="954">
        <v>3</v>
      </c>
      <c r="M9" s="968">
        <v>6</v>
      </c>
    </row>
    <row r="10" spans="2:14" ht="49.5" customHeight="1" x14ac:dyDescent="0.25">
      <c r="B10" s="1169" t="s">
        <v>395</v>
      </c>
      <c r="C10" s="192"/>
      <c r="D10" s="41" t="s">
        <v>631</v>
      </c>
      <c r="E10" s="1257">
        <f>1/19</f>
        <v>5.2631578947368418E-2</v>
      </c>
      <c r="F10" s="1170" t="s">
        <v>29</v>
      </c>
      <c r="G10" s="1171"/>
      <c r="H10" s="1171"/>
      <c r="I10" s="1171" t="s">
        <v>723</v>
      </c>
      <c r="J10" s="1171"/>
      <c r="K10" s="1171"/>
      <c r="L10" s="1171" t="s">
        <v>3</v>
      </c>
      <c r="M10" s="1175"/>
      <c r="N10" s="76" t="s">
        <v>926</v>
      </c>
    </row>
    <row r="11" spans="2:14" ht="12.65" customHeight="1" x14ac:dyDescent="0.25">
      <c r="B11" s="1169"/>
      <c r="C11" s="192"/>
      <c r="D11" s="62"/>
      <c r="E11" s="1192"/>
      <c r="F11" s="1239">
        <v>6</v>
      </c>
      <c r="G11" s="1240"/>
      <c r="H11" s="1240"/>
      <c r="I11" s="1240">
        <v>3</v>
      </c>
      <c r="J11" s="1240"/>
      <c r="K11" s="1240"/>
      <c r="L11" s="1179">
        <v>0</v>
      </c>
      <c r="M11" s="1238"/>
    </row>
    <row r="12" spans="2:14" ht="22.5" customHeight="1" x14ac:dyDescent="0.25">
      <c r="B12" s="1169" t="s">
        <v>395</v>
      </c>
      <c r="C12" s="969"/>
      <c r="D12" s="41" t="s">
        <v>632</v>
      </c>
      <c r="E12" s="1165">
        <f>1/19</f>
        <v>5.2631578947368418E-2</v>
      </c>
      <c r="F12" s="1170" t="s">
        <v>713</v>
      </c>
      <c r="G12" s="1171"/>
      <c r="H12" s="1171"/>
      <c r="I12" s="1171" t="s">
        <v>722</v>
      </c>
      <c r="J12" s="1171"/>
      <c r="K12" s="1171"/>
      <c r="L12" s="1171" t="s">
        <v>3</v>
      </c>
      <c r="M12" s="1175"/>
      <c r="N12" s="76" t="s">
        <v>927</v>
      </c>
    </row>
    <row r="13" spans="2:14" ht="12.65" customHeight="1" x14ac:dyDescent="0.25">
      <c r="B13" s="1169"/>
      <c r="C13" s="969"/>
      <c r="D13" s="41"/>
      <c r="E13" s="1167"/>
      <c r="F13" s="1239">
        <v>0</v>
      </c>
      <c r="G13" s="1240"/>
      <c r="H13" s="1240"/>
      <c r="I13" s="1240">
        <v>3</v>
      </c>
      <c r="J13" s="1240"/>
      <c r="K13" s="1240"/>
      <c r="L13" s="1179">
        <v>6</v>
      </c>
      <c r="M13" s="1238"/>
    </row>
    <row r="14" spans="2:14" ht="38.15" customHeight="1" x14ac:dyDescent="0.25">
      <c r="B14" s="1169" t="s">
        <v>395</v>
      </c>
      <c r="C14" s="969"/>
      <c r="D14" s="41" t="s">
        <v>633</v>
      </c>
      <c r="E14" s="1257">
        <f>1/19</f>
        <v>5.2631578947368418E-2</v>
      </c>
      <c r="F14" s="1170" t="s">
        <v>713</v>
      </c>
      <c r="G14" s="1171"/>
      <c r="H14" s="1171"/>
      <c r="I14" s="1171" t="s">
        <v>722</v>
      </c>
      <c r="J14" s="1171"/>
      <c r="K14" s="1171"/>
      <c r="L14" s="1171" t="s">
        <v>3</v>
      </c>
      <c r="M14" s="1175"/>
      <c r="N14" s="76" t="s">
        <v>928</v>
      </c>
    </row>
    <row r="15" spans="2:14" ht="12.65" customHeight="1" x14ac:dyDescent="0.25">
      <c r="B15" s="1169"/>
      <c r="C15" s="193"/>
      <c r="D15" s="162"/>
      <c r="E15" s="1192"/>
      <c r="F15" s="1239">
        <v>0</v>
      </c>
      <c r="G15" s="1240"/>
      <c r="H15" s="1240"/>
      <c r="I15" s="1240">
        <v>3</v>
      </c>
      <c r="J15" s="1240"/>
      <c r="K15" s="1240"/>
      <c r="L15" s="1179">
        <v>6</v>
      </c>
      <c r="M15" s="1238"/>
    </row>
    <row r="16" spans="2:14" ht="35.25" customHeight="1" x14ac:dyDescent="0.25">
      <c r="B16" s="1169" t="s">
        <v>395</v>
      </c>
      <c r="C16" s="969"/>
      <c r="D16" s="41" t="s">
        <v>634</v>
      </c>
      <c r="E16" s="1166">
        <f>1/19</f>
        <v>5.2631578947368418E-2</v>
      </c>
      <c r="F16" s="1170" t="s">
        <v>713</v>
      </c>
      <c r="G16" s="1171"/>
      <c r="H16" s="1171"/>
      <c r="I16" s="1171" t="s">
        <v>722</v>
      </c>
      <c r="J16" s="1171"/>
      <c r="K16" s="1171"/>
      <c r="L16" s="1171" t="s">
        <v>3</v>
      </c>
      <c r="M16" s="1175"/>
      <c r="N16" s="76" t="s">
        <v>929</v>
      </c>
    </row>
    <row r="17" spans="1:14" ht="14.25" customHeight="1" x14ac:dyDescent="0.25">
      <c r="B17" s="1169"/>
      <c r="C17" s="193"/>
      <c r="D17" s="41"/>
      <c r="E17" s="1167"/>
      <c r="F17" s="1239">
        <v>6</v>
      </c>
      <c r="G17" s="1240"/>
      <c r="H17" s="1240"/>
      <c r="I17" s="1240">
        <v>3</v>
      </c>
      <c r="J17" s="1240"/>
      <c r="K17" s="1240"/>
      <c r="L17" s="1179">
        <v>0</v>
      </c>
      <c r="M17" s="1238"/>
    </row>
    <row r="18" spans="1:14" ht="24" customHeight="1" x14ac:dyDescent="0.25">
      <c r="B18" s="1169" t="s">
        <v>395</v>
      </c>
      <c r="C18" s="969"/>
      <c r="D18" s="41" t="s">
        <v>635</v>
      </c>
      <c r="E18" s="1165">
        <f>1/19</f>
        <v>5.2631578947368418E-2</v>
      </c>
      <c r="F18" s="1170" t="s">
        <v>713</v>
      </c>
      <c r="G18" s="1171"/>
      <c r="H18" s="1171"/>
      <c r="I18" s="1171" t="s">
        <v>748</v>
      </c>
      <c r="J18" s="1171"/>
      <c r="K18" s="1171"/>
      <c r="L18" s="1171" t="s">
        <v>3</v>
      </c>
      <c r="M18" s="1175"/>
      <c r="N18" s="76" t="s">
        <v>930</v>
      </c>
    </row>
    <row r="19" spans="1:14" ht="14.25" customHeight="1" x14ac:dyDescent="0.25">
      <c r="B19" s="1169"/>
      <c r="C19" s="193"/>
      <c r="D19" s="41"/>
      <c r="E19" s="1167"/>
      <c r="F19" s="1239">
        <v>6</v>
      </c>
      <c r="G19" s="1240"/>
      <c r="H19" s="1240"/>
      <c r="I19" s="1240">
        <v>3</v>
      </c>
      <c r="J19" s="1240"/>
      <c r="K19" s="1240"/>
      <c r="L19" s="1179">
        <v>0</v>
      </c>
      <c r="M19" s="1238"/>
    </row>
    <row r="20" spans="1:14" s="76" customFormat="1" ht="35.25" customHeight="1" x14ac:dyDescent="0.25">
      <c r="B20" s="957"/>
      <c r="C20" s="969"/>
      <c r="D20" s="41" t="s">
        <v>636</v>
      </c>
      <c r="E20" s="966"/>
      <c r="F20" s="1170" t="s">
        <v>29</v>
      </c>
      <c r="G20" s="1171"/>
      <c r="H20" s="1171"/>
      <c r="I20" s="1171" t="s">
        <v>723</v>
      </c>
      <c r="J20" s="1171"/>
      <c r="K20" s="1171"/>
      <c r="L20" s="1171" t="s">
        <v>3</v>
      </c>
      <c r="M20" s="1175"/>
    </row>
    <row r="21" spans="1:14" ht="12.65" customHeight="1" x14ac:dyDescent="0.25">
      <c r="B21" s="1164" t="s">
        <v>395</v>
      </c>
      <c r="C21" s="193" t="s">
        <v>396</v>
      </c>
      <c r="D21" s="162" t="s">
        <v>381</v>
      </c>
      <c r="E21" s="171">
        <f>(1/19)*0.2</f>
        <v>1.0526315789473684E-2</v>
      </c>
      <c r="F21" s="1239">
        <v>6</v>
      </c>
      <c r="G21" s="1240"/>
      <c r="H21" s="1240"/>
      <c r="I21" s="1240">
        <v>3</v>
      </c>
      <c r="J21" s="1240"/>
      <c r="K21" s="1240"/>
      <c r="L21" s="1260">
        <v>0</v>
      </c>
      <c r="M21" s="1261"/>
      <c r="N21" s="76" t="s">
        <v>931</v>
      </c>
    </row>
    <row r="22" spans="1:14" ht="12.65" customHeight="1" x14ac:dyDescent="0.25">
      <c r="B22" s="1164"/>
      <c r="C22" s="193" t="s">
        <v>396</v>
      </c>
      <c r="D22" s="168" t="s">
        <v>382</v>
      </c>
      <c r="E22" s="171">
        <f>(1/19)*0.2</f>
        <v>1.0526315789473684E-2</v>
      </c>
      <c r="F22" s="1239">
        <v>6</v>
      </c>
      <c r="G22" s="1240"/>
      <c r="H22" s="1240"/>
      <c r="I22" s="1240">
        <v>3</v>
      </c>
      <c r="J22" s="1240"/>
      <c r="K22" s="1240"/>
      <c r="L22" s="1260">
        <v>0</v>
      </c>
      <c r="M22" s="1261"/>
      <c r="N22" s="76" t="s">
        <v>932</v>
      </c>
    </row>
    <row r="23" spans="1:14" ht="12.65" customHeight="1" x14ac:dyDescent="0.25">
      <c r="B23" s="1164"/>
      <c r="C23" s="193" t="s">
        <v>396</v>
      </c>
      <c r="D23" s="164" t="s">
        <v>383</v>
      </c>
      <c r="E23" s="171">
        <f>(1/19)*0.2</f>
        <v>1.0526315789473684E-2</v>
      </c>
      <c r="F23" s="1239">
        <v>6</v>
      </c>
      <c r="G23" s="1240"/>
      <c r="H23" s="1240"/>
      <c r="I23" s="1240">
        <v>3</v>
      </c>
      <c r="J23" s="1240"/>
      <c r="K23" s="1240"/>
      <c r="L23" s="1260">
        <v>0</v>
      </c>
      <c r="M23" s="1261"/>
      <c r="N23" s="76" t="s">
        <v>933</v>
      </c>
    </row>
    <row r="24" spans="1:14" ht="12.65" customHeight="1" x14ac:dyDescent="0.25">
      <c r="B24" s="1164"/>
      <c r="C24" s="193" t="s">
        <v>396</v>
      </c>
      <c r="D24" s="164" t="s">
        <v>384</v>
      </c>
      <c r="E24" s="171">
        <f>(1/19)*0.2</f>
        <v>1.0526315789473684E-2</v>
      </c>
      <c r="F24" s="1239">
        <v>6</v>
      </c>
      <c r="G24" s="1240"/>
      <c r="H24" s="1240"/>
      <c r="I24" s="1240">
        <v>3</v>
      </c>
      <c r="J24" s="1240"/>
      <c r="K24" s="1240"/>
      <c r="L24" s="1260">
        <v>0</v>
      </c>
      <c r="M24" s="1261"/>
      <c r="N24" s="76" t="s">
        <v>934</v>
      </c>
    </row>
    <row r="25" spans="1:14" ht="12.65" customHeight="1" x14ac:dyDescent="0.25">
      <c r="A25" s="29"/>
      <c r="B25" s="1164"/>
      <c r="C25" s="193" t="s">
        <v>396</v>
      </c>
      <c r="D25" s="977" t="s">
        <v>385</v>
      </c>
      <c r="E25" s="979">
        <f>(1/19)*0.2</f>
        <v>1.0526315789473684E-2</v>
      </c>
      <c r="F25" s="1239">
        <v>6</v>
      </c>
      <c r="G25" s="1240"/>
      <c r="H25" s="1240"/>
      <c r="I25" s="1240">
        <v>3</v>
      </c>
      <c r="J25" s="1240"/>
      <c r="K25" s="1240"/>
      <c r="L25" s="1240">
        <v>0</v>
      </c>
      <c r="M25" s="1262"/>
      <c r="N25" s="76" t="s">
        <v>935</v>
      </c>
    </row>
    <row r="26" spans="1:14" ht="24" customHeight="1" x14ac:dyDescent="0.25">
      <c r="B26" s="957"/>
      <c r="C26" s="969"/>
      <c r="D26" s="976" t="s">
        <v>862</v>
      </c>
      <c r="E26" s="958"/>
      <c r="F26" s="963"/>
      <c r="G26" s="964"/>
      <c r="H26" s="964"/>
      <c r="I26" s="964"/>
      <c r="J26" s="964"/>
      <c r="K26" s="964"/>
      <c r="L26" s="1263"/>
      <c r="M26" s="1264"/>
    </row>
    <row r="27" spans="1:14" ht="40.5" customHeight="1" x14ac:dyDescent="0.25">
      <c r="B27" s="1164" t="s">
        <v>395</v>
      </c>
      <c r="C27" s="969"/>
      <c r="D27" s="163" t="s">
        <v>641</v>
      </c>
      <c r="E27" s="1165">
        <f>1/19</f>
        <v>5.2631578947368418E-2</v>
      </c>
      <c r="F27" s="1193" t="s">
        <v>728</v>
      </c>
      <c r="G27" s="1194"/>
      <c r="H27" s="1194"/>
      <c r="I27" s="1194"/>
      <c r="J27" s="1194"/>
      <c r="K27" s="1194"/>
      <c r="L27" s="1222" t="s">
        <v>3</v>
      </c>
      <c r="M27" s="1223"/>
      <c r="N27" s="76" t="s">
        <v>936</v>
      </c>
    </row>
    <row r="28" spans="1:14" ht="63" customHeight="1" x14ac:dyDescent="0.25">
      <c r="B28" s="1164"/>
      <c r="C28" s="969"/>
      <c r="D28" s="164" t="s">
        <v>890</v>
      </c>
      <c r="E28" s="1166"/>
      <c r="F28" s="1235" t="s">
        <v>729</v>
      </c>
      <c r="G28" s="1218"/>
      <c r="H28" s="1218"/>
      <c r="I28" s="1187" t="s">
        <v>714</v>
      </c>
      <c r="J28" s="1187"/>
      <c r="K28" s="952" t="s">
        <v>724</v>
      </c>
      <c r="L28" s="1186" t="s">
        <v>11</v>
      </c>
      <c r="M28" s="1224"/>
      <c r="N28" s="76" t="s">
        <v>937</v>
      </c>
    </row>
    <row r="29" spans="1:14" ht="15" customHeight="1" x14ac:dyDescent="0.25">
      <c r="B29" s="1164"/>
      <c r="C29" s="969"/>
      <c r="D29" s="164"/>
      <c r="E29" s="1167"/>
      <c r="F29" s="1172">
        <v>0</v>
      </c>
      <c r="G29" s="1173"/>
      <c r="H29" s="1173"/>
      <c r="I29" s="1179">
        <v>3</v>
      </c>
      <c r="J29" s="1179"/>
      <c r="K29" s="954">
        <v>6</v>
      </c>
      <c r="L29" s="1258">
        <v>0</v>
      </c>
      <c r="M29" s="1259"/>
    </row>
    <row r="30" spans="1:14" ht="30" customHeight="1" x14ac:dyDescent="0.25">
      <c r="A30" s="30"/>
      <c r="B30" s="1164" t="s">
        <v>395</v>
      </c>
      <c r="C30" s="960"/>
      <c r="D30" s="163" t="s">
        <v>861</v>
      </c>
      <c r="E30" s="1165">
        <f>(1/19)</f>
        <v>5.2631578947368418E-2</v>
      </c>
      <c r="F30" s="1222" t="s">
        <v>2</v>
      </c>
      <c r="G30" s="1216"/>
      <c r="H30" s="1216"/>
      <c r="I30" s="1216"/>
      <c r="J30" s="1216"/>
      <c r="K30" s="1216"/>
      <c r="L30" s="1222" t="s">
        <v>3</v>
      </c>
      <c r="M30" s="1223"/>
      <c r="N30" s="76" t="s">
        <v>938</v>
      </c>
    </row>
    <row r="31" spans="1:14" ht="46.5" customHeight="1" x14ac:dyDescent="0.25">
      <c r="B31" s="1164"/>
      <c r="C31" s="1168"/>
      <c r="D31" s="164" t="s">
        <v>386</v>
      </c>
      <c r="E31" s="1166"/>
      <c r="F31" s="1235" t="s">
        <v>729</v>
      </c>
      <c r="G31" s="1218"/>
      <c r="H31" s="1218"/>
      <c r="I31" s="1187" t="s">
        <v>714</v>
      </c>
      <c r="J31" s="1187"/>
      <c r="K31" s="952" t="s">
        <v>724</v>
      </c>
      <c r="L31" s="1186" t="s">
        <v>725</v>
      </c>
      <c r="M31" s="1224"/>
      <c r="N31" s="76" t="s">
        <v>939</v>
      </c>
    </row>
    <row r="32" spans="1:14" ht="15" customHeight="1" thickBot="1" x14ac:dyDescent="0.3">
      <c r="B32" s="1233"/>
      <c r="C32" s="1234"/>
      <c r="D32" s="163"/>
      <c r="E32" s="1167"/>
      <c r="F32" s="1172">
        <v>0</v>
      </c>
      <c r="G32" s="1173"/>
      <c r="H32" s="1173"/>
      <c r="I32" s="1179">
        <v>3</v>
      </c>
      <c r="J32" s="1179"/>
      <c r="K32" s="954">
        <v>6</v>
      </c>
      <c r="L32" s="1226">
        <v>6</v>
      </c>
      <c r="M32" s="1238"/>
    </row>
    <row r="33" spans="2:13" ht="14.15" customHeight="1" thickBot="1" x14ac:dyDescent="0.3">
      <c r="B33" s="973"/>
      <c r="C33" s="974"/>
      <c r="D33" s="975" t="s">
        <v>8</v>
      </c>
      <c r="E33" s="1236" t="s">
        <v>355</v>
      </c>
      <c r="F33" s="1236"/>
      <c r="G33" s="1236"/>
      <c r="H33" s="1236"/>
      <c r="I33" s="1236"/>
      <c r="J33" s="1236"/>
      <c r="K33" s="1236"/>
      <c r="L33" s="1236"/>
      <c r="M33" s="1237"/>
    </row>
    <row r="34" spans="2:13" s="15" customFormat="1" ht="18.649999999999999" customHeight="1" x14ac:dyDescent="0.25">
      <c r="D34" s="1163" t="s">
        <v>829</v>
      </c>
      <c r="E34" s="1163"/>
      <c r="F34" s="1163"/>
      <c r="G34" s="1163"/>
      <c r="H34" s="1163"/>
      <c r="I34" s="1163"/>
      <c r="J34" s="1163"/>
      <c r="K34" s="1163"/>
      <c r="L34" s="1163"/>
      <c r="M34" s="1163"/>
    </row>
    <row r="35" spans="2:13" s="15" customFormat="1" ht="16" customHeight="1" x14ac:dyDescent="0.25">
      <c r="D35" s="1161" t="s">
        <v>801</v>
      </c>
      <c r="E35" s="1161"/>
      <c r="F35" s="1161"/>
      <c r="G35" s="1161"/>
      <c r="H35" s="1161"/>
      <c r="I35" s="1161"/>
      <c r="J35" s="1161"/>
      <c r="K35" s="816"/>
      <c r="L35" s="816"/>
    </row>
  </sheetData>
  <mergeCells count="99">
    <mergeCell ref="D1:M1"/>
    <mergeCell ref="L26:M26"/>
    <mergeCell ref="L27:M27"/>
    <mergeCell ref="L16:M16"/>
    <mergeCell ref="L17:M17"/>
    <mergeCell ref="L18:M18"/>
    <mergeCell ref="L19:M19"/>
    <mergeCell ref="L20:M20"/>
    <mergeCell ref="L10:M10"/>
    <mergeCell ref="L11:M11"/>
    <mergeCell ref="L12:M12"/>
    <mergeCell ref="L13:M13"/>
    <mergeCell ref="L14:M14"/>
    <mergeCell ref="F12:H12"/>
    <mergeCell ref="I12:K12"/>
    <mergeCell ref="F13:H13"/>
    <mergeCell ref="L28:M28"/>
    <mergeCell ref="L29:M29"/>
    <mergeCell ref="L31:M31"/>
    <mergeCell ref="L21:M21"/>
    <mergeCell ref="L22:M22"/>
    <mergeCell ref="L23:M23"/>
    <mergeCell ref="L24:M24"/>
    <mergeCell ref="L25:M25"/>
    <mergeCell ref="I13:K13"/>
    <mergeCell ref="F10:H10"/>
    <mergeCell ref="I10:K10"/>
    <mergeCell ref="F11:H11"/>
    <mergeCell ref="I11:K11"/>
    <mergeCell ref="F14:H14"/>
    <mergeCell ref="I14:K14"/>
    <mergeCell ref="F15:H15"/>
    <mergeCell ref="I15:K15"/>
    <mergeCell ref="L15:M15"/>
    <mergeCell ref="B14:B15"/>
    <mergeCell ref="E14:E15"/>
    <mergeCell ref="B12:B13"/>
    <mergeCell ref="E12:E13"/>
    <mergeCell ref="B7:B9"/>
    <mergeCell ref="E7:E9"/>
    <mergeCell ref="F8:G8"/>
    <mergeCell ref="F9:G9"/>
    <mergeCell ref="H7:J7"/>
    <mergeCell ref="B10:B11"/>
    <mergeCell ref="E10:E11"/>
    <mergeCell ref="K7:M7"/>
    <mergeCell ref="B2:C2"/>
    <mergeCell ref="D2:D5"/>
    <mergeCell ref="E2:E5"/>
    <mergeCell ref="B3:B5"/>
    <mergeCell ref="C3:C5"/>
    <mergeCell ref="F7:G7"/>
    <mergeCell ref="F6:M6"/>
    <mergeCell ref="F2:M5"/>
    <mergeCell ref="B16:B17"/>
    <mergeCell ref="E16:E17"/>
    <mergeCell ref="F16:H16"/>
    <mergeCell ref="I16:K16"/>
    <mergeCell ref="F17:H17"/>
    <mergeCell ref="I17:K17"/>
    <mergeCell ref="B18:B19"/>
    <mergeCell ref="E18:E19"/>
    <mergeCell ref="F18:H18"/>
    <mergeCell ref="I18:K18"/>
    <mergeCell ref="F19:H19"/>
    <mergeCell ref="I19:K19"/>
    <mergeCell ref="F20:H20"/>
    <mergeCell ref="I20:K20"/>
    <mergeCell ref="B21:B25"/>
    <mergeCell ref="F21:H21"/>
    <mergeCell ref="I21:K21"/>
    <mergeCell ref="F22:H22"/>
    <mergeCell ref="I22:K22"/>
    <mergeCell ref="F23:H23"/>
    <mergeCell ref="I23:K23"/>
    <mergeCell ref="F24:H24"/>
    <mergeCell ref="I24:K24"/>
    <mergeCell ref="F25:H25"/>
    <mergeCell ref="I25:K25"/>
    <mergeCell ref="B27:B29"/>
    <mergeCell ref="E27:E29"/>
    <mergeCell ref="F27:K27"/>
    <mergeCell ref="F28:H28"/>
    <mergeCell ref="I28:J28"/>
    <mergeCell ref="F29:H29"/>
    <mergeCell ref="I29:J29"/>
    <mergeCell ref="D35:J35"/>
    <mergeCell ref="B30:B32"/>
    <mergeCell ref="E30:E32"/>
    <mergeCell ref="C31:C32"/>
    <mergeCell ref="I31:J31"/>
    <mergeCell ref="I32:J32"/>
    <mergeCell ref="F30:K30"/>
    <mergeCell ref="F31:H31"/>
    <mergeCell ref="F32:H32"/>
    <mergeCell ref="D34:M34"/>
    <mergeCell ref="E33:M33"/>
    <mergeCell ref="L32:M32"/>
    <mergeCell ref="L30:M30"/>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1:M30"/>
  <sheetViews>
    <sheetView zoomScale="70" zoomScaleNormal="70" workbookViewId="0">
      <selection activeCell="J1" sqref="J1"/>
    </sheetView>
  </sheetViews>
  <sheetFormatPr defaultColWidth="9.1796875" defaultRowHeight="12.5" x14ac:dyDescent="0.25"/>
  <cols>
    <col min="1" max="1" width="3.54296875" style="60" customWidth="1"/>
    <col min="2" max="2" width="10.26953125" style="60" customWidth="1"/>
    <col min="3" max="3" width="8.54296875" style="60" customWidth="1"/>
    <col min="4" max="4" width="44.7265625" style="60" customWidth="1"/>
    <col min="5" max="5" width="9.1796875" style="60"/>
    <col min="6" max="6" width="13.7265625" style="60" customWidth="1"/>
    <col min="7" max="7" width="15.54296875" style="60" customWidth="1"/>
    <col min="8" max="8" width="11.26953125" style="60" customWidth="1"/>
    <col min="9" max="9" width="14" style="60" customWidth="1"/>
    <col min="10" max="10" width="26.08984375" style="60" customWidth="1"/>
    <col min="11" max="16384" width="9.1796875" style="60"/>
  </cols>
  <sheetData>
    <row r="1" spans="2:13" ht="22.5" customHeight="1" thickBot="1" x14ac:dyDescent="0.3">
      <c r="D1" s="1611" t="s">
        <v>768</v>
      </c>
      <c r="E1" s="1611"/>
      <c r="F1" s="1611"/>
      <c r="G1" s="1611"/>
      <c r="H1" s="1611"/>
      <c r="I1" s="1611"/>
      <c r="J1" s="1140" t="s">
        <v>1299</v>
      </c>
    </row>
    <row r="2" spans="2:13" ht="24.75" customHeight="1" thickBot="1" x14ac:dyDescent="0.3">
      <c r="B2" s="1612" t="s">
        <v>348</v>
      </c>
      <c r="C2" s="1612"/>
      <c r="D2" s="430"/>
      <c r="E2" s="1205" t="s">
        <v>350</v>
      </c>
      <c r="F2" s="1288" t="s">
        <v>0</v>
      </c>
      <c r="G2" s="1208"/>
      <c r="H2" s="1208"/>
      <c r="I2" s="1209"/>
    </row>
    <row r="3" spans="2:13" ht="33.75" customHeight="1" x14ac:dyDescent="0.25">
      <c r="B3" s="1393" t="s">
        <v>294</v>
      </c>
      <c r="C3" s="1436" t="s">
        <v>328</v>
      </c>
      <c r="D3" s="431"/>
      <c r="E3" s="1206"/>
      <c r="F3" s="1613"/>
      <c r="G3" s="1210"/>
      <c r="H3" s="1210"/>
      <c r="I3" s="1211"/>
    </row>
    <row r="4" spans="2:13" ht="13" thickBot="1" x14ac:dyDescent="0.3">
      <c r="B4" s="1419"/>
      <c r="C4" s="1421"/>
      <c r="D4" s="432"/>
      <c r="E4" s="1411"/>
      <c r="F4" s="1614"/>
      <c r="G4" s="1255"/>
      <c r="H4" s="1255"/>
      <c r="I4" s="1256"/>
    </row>
    <row r="5" spans="2:13" x14ac:dyDescent="0.25">
      <c r="B5" s="743"/>
      <c r="C5" s="744"/>
      <c r="D5" s="431" t="s">
        <v>767</v>
      </c>
      <c r="E5" s="738"/>
      <c r="F5" s="747"/>
      <c r="G5" s="740"/>
      <c r="H5" s="740"/>
      <c r="I5" s="741"/>
    </row>
    <row r="6" spans="2:13" ht="27" customHeight="1" x14ac:dyDescent="0.25">
      <c r="B6" s="746"/>
      <c r="C6" s="746"/>
      <c r="D6" s="61" t="s">
        <v>764</v>
      </c>
      <c r="E6" s="768"/>
      <c r="F6" s="1186" t="s">
        <v>2</v>
      </c>
      <c r="G6" s="1187"/>
      <c r="H6" s="1218" t="s">
        <v>3</v>
      </c>
      <c r="I6" s="1569"/>
    </row>
    <row r="7" spans="2:13" ht="15.75" customHeight="1" x14ac:dyDescent="0.25">
      <c r="B7" s="1524" t="s">
        <v>413</v>
      </c>
      <c r="C7" s="351" t="s">
        <v>10</v>
      </c>
      <c r="D7" s="748" t="s">
        <v>99</v>
      </c>
      <c r="E7" s="199">
        <f>(1/10)*(1/4)</f>
        <v>2.5000000000000001E-2</v>
      </c>
      <c r="F7" s="1376">
        <v>0</v>
      </c>
      <c r="G7" s="1493"/>
      <c r="H7" s="1260">
        <v>6</v>
      </c>
      <c r="I7" s="1261"/>
      <c r="J7" s="76" t="s">
        <v>1140</v>
      </c>
    </row>
    <row r="8" spans="2:13" ht="17.25" customHeight="1" x14ac:dyDescent="0.25">
      <c r="B8" s="1524"/>
      <c r="C8" s="351" t="s">
        <v>10</v>
      </c>
      <c r="D8" s="748" t="s">
        <v>100</v>
      </c>
      <c r="E8" s="199">
        <f>(1/10)*(1/4)</f>
        <v>2.5000000000000001E-2</v>
      </c>
      <c r="F8" s="1376">
        <v>0</v>
      </c>
      <c r="G8" s="1493"/>
      <c r="H8" s="1260">
        <v>6</v>
      </c>
      <c r="I8" s="1261"/>
      <c r="J8" s="76" t="s">
        <v>1141</v>
      </c>
      <c r="M8" s="769"/>
    </row>
    <row r="9" spans="2:13" ht="23.25" customHeight="1" x14ac:dyDescent="0.25">
      <c r="B9" s="1524"/>
      <c r="C9" s="351" t="s">
        <v>10</v>
      </c>
      <c r="D9" s="748" t="s">
        <v>101</v>
      </c>
      <c r="E9" s="199">
        <f>(1/10)*(1/4)</f>
        <v>2.5000000000000001E-2</v>
      </c>
      <c r="F9" s="1376">
        <v>0</v>
      </c>
      <c r="G9" s="1493"/>
      <c r="H9" s="1260">
        <v>6</v>
      </c>
      <c r="I9" s="1261"/>
      <c r="J9" s="76" t="s">
        <v>1142</v>
      </c>
    </row>
    <row r="10" spans="2:13" ht="16.5" customHeight="1" x14ac:dyDescent="0.25">
      <c r="B10" s="1524"/>
      <c r="C10" s="351" t="s">
        <v>10</v>
      </c>
      <c r="D10" s="601" t="s">
        <v>102</v>
      </c>
      <c r="E10" s="199">
        <f>(1/10)*(1/4)</f>
        <v>2.5000000000000001E-2</v>
      </c>
      <c r="F10" s="1376">
        <v>0</v>
      </c>
      <c r="G10" s="1493"/>
      <c r="H10" s="1173">
        <v>6</v>
      </c>
      <c r="I10" s="1176"/>
      <c r="J10" s="76" t="s">
        <v>1143</v>
      </c>
    </row>
    <row r="11" spans="2:13" ht="38.25" customHeight="1" x14ac:dyDescent="0.25">
      <c r="B11" s="1555" t="s">
        <v>413</v>
      </c>
      <c r="C11" s="351"/>
      <c r="D11" s="202" t="s">
        <v>98</v>
      </c>
      <c r="E11" s="83"/>
      <c r="F11" s="1170" t="s">
        <v>2</v>
      </c>
      <c r="G11" s="1171"/>
      <c r="H11" s="1196" t="s">
        <v>3</v>
      </c>
      <c r="I11" s="1609"/>
    </row>
    <row r="12" spans="2:13" ht="26.25" customHeight="1" x14ac:dyDescent="0.25">
      <c r="B12" s="1555"/>
      <c r="C12" s="972" t="s">
        <v>9</v>
      </c>
      <c r="D12" s="202" t="s">
        <v>101</v>
      </c>
      <c r="E12" s="1126">
        <f>(1/10)*(1/2)</f>
        <v>0.05</v>
      </c>
      <c r="F12" s="1376">
        <v>0</v>
      </c>
      <c r="G12" s="1493"/>
      <c r="H12" s="1260">
        <v>6</v>
      </c>
      <c r="I12" s="1608"/>
      <c r="J12" s="76" t="s">
        <v>1144</v>
      </c>
    </row>
    <row r="13" spans="2:13" x14ac:dyDescent="0.25">
      <c r="B13" s="1555"/>
      <c r="C13" s="972" t="s">
        <v>9</v>
      </c>
      <c r="D13" s="601" t="s">
        <v>102</v>
      </c>
      <c r="E13" s="199">
        <f>(1/10)*(1/2)</f>
        <v>0.05</v>
      </c>
      <c r="F13" s="1378">
        <v>0</v>
      </c>
      <c r="G13" s="1408"/>
      <c r="H13" s="1240">
        <v>6</v>
      </c>
      <c r="I13" s="1610"/>
      <c r="J13" s="76" t="s">
        <v>1145</v>
      </c>
    </row>
    <row r="14" spans="2:13" s="2" customFormat="1" ht="13.5" customHeight="1" x14ac:dyDescent="0.25">
      <c r="B14" s="433"/>
      <c r="C14" s="351"/>
      <c r="D14" s="431" t="s">
        <v>103</v>
      </c>
      <c r="E14" s="83"/>
      <c r="F14" s="1171" t="s">
        <v>2</v>
      </c>
      <c r="G14" s="1171"/>
      <c r="H14" s="1195" t="s">
        <v>3</v>
      </c>
      <c r="I14" s="1609"/>
    </row>
    <row r="15" spans="2:13" s="2" customFormat="1" ht="22.5" customHeight="1" x14ac:dyDescent="0.25">
      <c r="B15" s="1555" t="s">
        <v>413</v>
      </c>
      <c r="C15" s="351" t="s">
        <v>9</v>
      </c>
      <c r="D15" s="41" t="s">
        <v>548</v>
      </c>
      <c r="E15" s="151">
        <f>(1/10)*(1/2)</f>
        <v>0.05</v>
      </c>
      <c r="F15" s="1493">
        <v>0</v>
      </c>
      <c r="G15" s="1493"/>
      <c r="H15" s="1578">
        <v>6</v>
      </c>
      <c r="I15" s="1608"/>
      <c r="J15" s="1136" t="s">
        <v>1146</v>
      </c>
    </row>
    <row r="16" spans="2:13" s="2" customFormat="1" ht="22.5" customHeight="1" x14ac:dyDescent="0.25">
      <c r="B16" s="1555"/>
      <c r="C16" s="351" t="s">
        <v>9</v>
      </c>
      <c r="D16" s="41" t="s">
        <v>549</v>
      </c>
      <c r="E16" s="151">
        <f>(1/10)*(1/2)</f>
        <v>0.05</v>
      </c>
      <c r="F16" s="1493">
        <v>0</v>
      </c>
      <c r="G16" s="1493"/>
      <c r="H16" s="1578">
        <v>6</v>
      </c>
      <c r="I16" s="1608"/>
      <c r="J16" s="1136" t="s">
        <v>1147</v>
      </c>
    </row>
    <row r="17" spans="2:13" s="2" customFormat="1" ht="22.5" customHeight="1" x14ac:dyDescent="0.25">
      <c r="B17" s="434"/>
      <c r="C17" s="351"/>
      <c r="D17" s="41"/>
      <c r="E17" s="210"/>
      <c r="F17" s="739" t="s">
        <v>2</v>
      </c>
      <c r="G17" s="739" t="s">
        <v>3</v>
      </c>
      <c r="H17" s="1195" t="s">
        <v>885</v>
      </c>
      <c r="I17" s="1609"/>
    </row>
    <row r="18" spans="2:13" s="2" customFormat="1" ht="22.5" customHeight="1" x14ac:dyDescent="0.25">
      <c r="B18" s="1555" t="s">
        <v>413</v>
      </c>
      <c r="C18" s="351" t="s">
        <v>9</v>
      </c>
      <c r="D18" s="41" t="s">
        <v>550</v>
      </c>
      <c r="E18" s="151">
        <f>(1/10)*(1/2)</f>
        <v>0.05</v>
      </c>
      <c r="F18" s="745">
        <v>0</v>
      </c>
      <c r="G18" s="745">
        <v>6</v>
      </c>
      <c r="H18" s="1578">
        <v>6</v>
      </c>
      <c r="I18" s="1608"/>
      <c r="J18" s="1136" t="s">
        <v>1148</v>
      </c>
    </row>
    <row r="19" spans="2:13" s="2" customFormat="1" ht="22.5" customHeight="1" x14ac:dyDescent="0.25">
      <c r="B19" s="1555"/>
      <c r="C19" s="351" t="s">
        <v>9</v>
      </c>
      <c r="D19" s="41" t="s">
        <v>551</v>
      </c>
      <c r="E19" s="151">
        <f>(1/10)*(1/2)</f>
        <v>0.05</v>
      </c>
      <c r="F19" s="742">
        <v>0</v>
      </c>
      <c r="G19" s="742">
        <v>6</v>
      </c>
      <c r="H19" s="1172">
        <v>6</v>
      </c>
      <c r="I19" s="1607"/>
      <c r="J19" s="1136" t="s">
        <v>1149</v>
      </c>
    </row>
    <row r="20" spans="2:13" s="2" customFormat="1" ht="30.5" x14ac:dyDescent="0.25">
      <c r="B20" s="1555" t="s">
        <v>413</v>
      </c>
      <c r="C20" s="1555" t="s">
        <v>9</v>
      </c>
      <c r="D20" s="41" t="s">
        <v>579</v>
      </c>
      <c r="E20" s="1597">
        <f>(1/10)*(1/2)</f>
        <v>0.05</v>
      </c>
      <c r="F20" s="1222" t="s">
        <v>2</v>
      </c>
      <c r="G20" s="1216"/>
      <c r="H20" s="1216"/>
      <c r="I20" s="212" t="s">
        <v>3</v>
      </c>
      <c r="J20" s="1136" t="s">
        <v>1150</v>
      </c>
    </row>
    <row r="21" spans="2:13" ht="47.25" customHeight="1" x14ac:dyDescent="0.25">
      <c r="B21" s="1555"/>
      <c r="C21" s="1555"/>
      <c r="D21" s="633" t="s">
        <v>410</v>
      </c>
      <c r="E21" s="1602"/>
      <c r="F21" s="196" t="s">
        <v>411</v>
      </c>
      <c r="G21" s="196" t="s">
        <v>412</v>
      </c>
      <c r="H21" s="198" t="s">
        <v>3</v>
      </c>
      <c r="I21" s="212" t="s">
        <v>885</v>
      </c>
      <c r="J21" s="76" t="s">
        <v>1151</v>
      </c>
    </row>
    <row r="22" spans="2:13" ht="15" customHeight="1" x14ac:dyDescent="0.25">
      <c r="B22" s="1555"/>
      <c r="C22" s="1555"/>
      <c r="D22" s="41"/>
      <c r="E22" s="1602"/>
      <c r="F22" s="197">
        <v>0</v>
      </c>
      <c r="G22" s="197">
        <v>1.5</v>
      </c>
      <c r="H22" s="201">
        <v>3</v>
      </c>
      <c r="I22" s="213">
        <v>6</v>
      </c>
    </row>
    <row r="23" spans="2:13" s="2" customFormat="1" ht="30.5" x14ac:dyDescent="0.25">
      <c r="B23" s="1555"/>
      <c r="C23" s="1555" t="s">
        <v>9</v>
      </c>
      <c r="D23" s="41" t="s">
        <v>763</v>
      </c>
      <c r="E23" s="1602">
        <f>(1/10)*(1/2)</f>
        <v>0.05</v>
      </c>
      <c r="F23" s="1222" t="s">
        <v>2</v>
      </c>
      <c r="G23" s="1216"/>
      <c r="H23" s="1216"/>
      <c r="I23" s="212" t="s">
        <v>3</v>
      </c>
      <c r="J23" s="1136" t="s">
        <v>1152</v>
      </c>
    </row>
    <row r="24" spans="2:13" s="2" customFormat="1" ht="45.75" customHeight="1" x14ac:dyDescent="0.25">
      <c r="B24" s="1555"/>
      <c r="C24" s="1555"/>
      <c r="D24" s="633" t="s">
        <v>410</v>
      </c>
      <c r="E24" s="1602"/>
      <c r="F24" s="196" t="s">
        <v>411</v>
      </c>
      <c r="G24" s="196" t="s">
        <v>412</v>
      </c>
      <c r="H24" s="198" t="s">
        <v>3</v>
      </c>
      <c r="I24" s="212" t="s">
        <v>885</v>
      </c>
      <c r="J24" s="1137" t="s">
        <v>1153</v>
      </c>
    </row>
    <row r="25" spans="2:13" s="2" customFormat="1" ht="13" thickBot="1" x14ac:dyDescent="0.3">
      <c r="B25" s="1605"/>
      <c r="C25" s="1605"/>
      <c r="D25" s="214"/>
      <c r="E25" s="1606"/>
      <c r="F25" s="216">
        <v>0</v>
      </c>
      <c r="G25" s="119">
        <v>1.5</v>
      </c>
      <c r="H25" s="98">
        <v>3</v>
      </c>
      <c r="I25" s="215">
        <v>6</v>
      </c>
      <c r="J25" s="44"/>
      <c r="K25" s="1127">
        <f>SUM(E14:E25)</f>
        <v>0.3</v>
      </c>
    </row>
    <row r="26" spans="2:13" ht="19.5" customHeight="1" thickBot="1" x14ac:dyDescent="0.3">
      <c r="D26" s="211" t="s">
        <v>8</v>
      </c>
      <c r="E26" s="1367" t="s">
        <v>354</v>
      </c>
      <c r="F26" s="1367"/>
      <c r="G26" s="1367"/>
      <c r="H26" s="1367"/>
      <c r="I26" s="1367"/>
      <c r="J26" s="62"/>
      <c r="K26" s="62"/>
    </row>
    <row r="27" spans="2:13" s="15" customFormat="1" ht="28" customHeight="1" x14ac:dyDescent="0.25">
      <c r="D27" s="1162" t="s">
        <v>800</v>
      </c>
      <c r="E27" s="1162"/>
      <c r="F27" s="1162"/>
      <c r="G27" s="1162"/>
      <c r="H27" s="1162"/>
      <c r="I27" s="1162"/>
      <c r="J27" s="877"/>
      <c r="K27" s="849"/>
      <c r="L27" s="849"/>
      <c r="M27" s="627"/>
    </row>
    <row r="28" spans="2:13" s="15" customFormat="1" ht="16" customHeight="1" x14ac:dyDescent="0.25">
      <c r="D28" s="1161" t="s">
        <v>801</v>
      </c>
      <c r="E28" s="1161"/>
      <c r="F28" s="1161"/>
      <c r="G28" s="1161"/>
      <c r="H28" s="1161"/>
      <c r="I28" s="1161"/>
      <c r="J28" s="1161"/>
      <c r="K28" s="816"/>
      <c r="L28" s="816"/>
    </row>
    <row r="29" spans="2:13" ht="13" x14ac:dyDescent="0.25">
      <c r="D29" s="37"/>
      <c r="E29" s="37"/>
      <c r="F29" s="37"/>
      <c r="G29" s="37"/>
      <c r="H29" s="37"/>
      <c r="I29" s="37"/>
    </row>
    <row r="30" spans="2:13" ht="13" x14ac:dyDescent="0.25">
      <c r="D30" s="37"/>
      <c r="E30" s="37"/>
      <c r="F30" s="37"/>
      <c r="G30" s="37"/>
      <c r="H30" s="37"/>
      <c r="I30" s="37"/>
    </row>
  </sheetData>
  <mergeCells count="45">
    <mergeCell ref="D1:I1"/>
    <mergeCell ref="B2:C2"/>
    <mergeCell ref="E2:E4"/>
    <mergeCell ref="F2:I4"/>
    <mergeCell ref="B3:B4"/>
    <mergeCell ref="C3:C4"/>
    <mergeCell ref="B7:B10"/>
    <mergeCell ref="F9:G9"/>
    <mergeCell ref="F10:G10"/>
    <mergeCell ref="F8:G8"/>
    <mergeCell ref="H9:I9"/>
    <mergeCell ref="H10:I10"/>
    <mergeCell ref="F12:G12"/>
    <mergeCell ref="F13:G13"/>
    <mergeCell ref="F6:G6"/>
    <mergeCell ref="F7:G7"/>
    <mergeCell ref="H6:I6"/>
    <mergeCell ref="H7:I7"/>
    <mergeCell ref="H8:I8"/>
    <mergeCell ref="F11:G11"/>
    <mergeCell ref="H12:I12"/>
    <mergeCell ref="H13:I13"/>
    <mergeCell ref="H11:I11"/>
    <mergeCell ref="H17:I17"/>
    <mergeCell ref="H18:I18"/>
    <mergeCell ref="F15:G15"/>
    <mergeCell ref="F16:G16"/>
    <mergeCell ref="H14:I14"/>
    <mergeCell ref="F14:G14"/>
    <mergeCell ref="B11:B13"/>
    <mergeCell ref="D28:J28"/>
    <mergeCell ref="D27:I27"/>
    <mergeCell ref="E26:I26"/>
    <mergeCell ref="C23:C25"/>
    <mergeCell ref="C20:C22"/>
    <mergeCell ref="B20:B25"/>
    <mergeCell ref="E20:E22"/>
    <mergeCell ref="E23:E25"/>
    <mergeCell ref="H19:I19"/>
    <mergeCell ref="F20:H20"/>
    <mergeCell ref="F23:H23"/>
    <mergeCell ref="B15:B16"/>
    <mergeCell ref="B18:B19"/>
    <mergeCell ref="H15:I15"/>
    <mergeCell ref="H16:I16"/>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autoPageBreaks="0"/>
  </sheetPr>
  <dimension ref="B1:M29"/>
  <sheetViews>
    <sheetView zoomScale="70" zoomScaleNormal="70" zoomScalePageLayoutView="90" workbookViewId="0">
      <selection activeCell="K6" sqref="K6"/>
    </sheetView>
  </sheetViews>
  <sheetFormatPr defaultColWidth="9.1796875" defaultRowHeight="12.5" x14ac:dyDescent="0.25"/>
  <cols>
    <col min="1" max="1" width="2.453125" style="5" customWidth="1"/>
    <col min="2" max="2" width="7.7265625" style="5" customWidth="1"/>
    <col min="3" max="3" width="9" style="5" customWidth="1"/>
    <col min="4" max="4" width="58.1796875" style="5" customWidth="1"/>
    <col min="5" max="5" width="7.453125" style="5" customWidth="1"/>
    <col min="6" max="6" width="10.453125" style="5" customWidth="1"/>
    <col min="7" max="7" width="14.26953125" style="5" customWidth="1"/>
    <col min="8" max="8" width="15.26953125" style="5" customWidth="1"/>
    <col min="9" max="9" width="13.7265625" style="5" customWidth="1"/>
    <col min="10" max="10" width="11.453125" style="5" bestFit="1" customWidth="1"/>
    <col min="11" max="11" width="61.453125" style="5" customWidth="1"/>
    <col min="12" max="16384" width="9.1796875" style="5"/>
  </cols>
  <sheetData>
    <row r="1" spans="2:11" s="15" customFormat="1" ht="29.15" customHeight="1" thickBot="1" x14ac:dyDescent="0.3">
      <c r="D1" s="1617" t="s">
        <v>778</v>
      </c>
      <c r="E1" s="1618"/>
      <c r="F1" s="1618"/>
      <c r="G1" s="1618"/>
      <c r="H1" s="1618"/>
      <c r="I1" s="1618"/>
      <c r="J1" s="1619"/>
      <c r="K1" s="1146" t="s">
        <v>1299</v>
      </c>
    </row>
    <row r="2" spans="2:11" ht="31.5" customHeight="1" thickBot="1" x14ac:dyDescent="0.3">
      <c r="B2" s="1620" t="s">
        <v>348</v>
      </c>
      <c r="C2" s="1621"/>
      <c r="D2" s="501"/>
      <c r="E2" s="1622" t="s">
        <v>350</v>
      </c>
      <c r="F2" s="1457" t="s">
        <v>0</v>
      </c>
      <c r="G2" s="1412"/>
      <c r="H2" s="1412"/>
      <c r="I2" s="1412"/>
      <c r="J2" s="1413"/>
    </row>
    <row r="3" spans="2:11" ht="31.5" customHeight="1" x14ac:dyDescent="0.25">
      <c r="B3" s="1625" t="s">
        <v>294</v>
      </c>
      <c r="C3" s="1483" t="s">
        <v>328</v>
      </c>
      <c r="D3" s="1627"/>
      <c r="E3" s="1623"/>
      <c r="F3" s="1482"/>
      <c r="G3" s="1414"/>
      <c r="H3" s="1414"/>
      <c r="I3" s="1414"/>
      <c r="J3" s="1415"/>
    </row>
    <row r="4" spans="2:11" ht="13" thickBot="1" x14ac:dyDescent="0.3">
      <c r="B4" s="1626"/>
      <c r="C4" s="1594" t="s">
        <v>520</v>
      </c>
      <c r="D4" s="1628"/>
      <c r="E4" s="1624"/>
      <c r="F4" s="1458"/>
      <c r="G4" s="1416"/>
      <c r="H4" s="1416"/>
      <c r="I4" s="1416"/>
      <c r="J4" s="1417"/>
    </row>
    <row r="5" spans="2:11" s="54" customFormat="1" ht="27" customHeight="1" x14ac:dyDescent="0.25">
      <c r="B5" s="556"/>
      <c r="C5" s="556"/>
      <c r="D5" s="104" t="s">
        <v>553</v>
      </c>
      <c r="E5" s="557"/>
      <c r="F5" s="470"/>
      <c r="G5" s="470"/>
      <c r="H5" s="470"/>
      <c r="I5" s="470"/>
      <c r="J5" s="472"/>
    </row>
    <row r="6" spans="2:11" ht="54" customHeight="1" x14ac:dyDescent="0.25">
      <c r="B6" s="1629" t="s">
        <v>9</v>
      </c>
      <c r="C6" s="549" t="s">
        <v>396</v>
      </c>
      <c r="D6" s="294" t="s">
        <v>911</v>
      </c>
      <c r="E6" s="541">
        <f>(1/5)*(1/2)</f>
        <v>0.1</v>
      </c>
      <c r="F6" s="542" t="s">
        <v>507</v>
      </c>
      <c r="G6" s="540" t="s">
        <v>506</v>
      </c>
      <c r="H6" s="540" t="s">
        <v>505</v>
      </c>
      <c r="I6" s="540" t="s">
        <v>504</v>
      </c>
      <c r="J6" s="543" t="s">
        <v>503</v>
      </c>
      <c r="K6" s="1147" t="s">
        <v>1297</v>
      </c>
    </row>
    <row r="7" spans="2:11" ht="20" x14ac:dyDescent="0.25">
      <c r="B7" s="1629"/>
      <c r="C7" s="549" t="s">
        <v>396</v>
      </c>
      <c r="D7" s="294" t="s">
        <v>519</v>
      </c>
      <c r="E7" s="541">
        <f>(1/5)*(1/2)</f>
        <v>0.1</v>
      </c>
      <c r="F7" s="468" t="s">
        <v>501</v>
      </c>
      <c r="G7" s="102" t="s">
        <v>518</v>
      </c>
      <c r="H7" s="102" t="s">
        <v>835</v>
      </c>
      <c r="I7" s="102" t="s">
        <v>836</v>
      </c>
      <c r="J7" s="324" t="s">
        <v>837</v>
      </c>
      <c r="K7" s="1139" t="s">
        <v>1154</v>
      </c>
    </row>
    <row r="8" spans="2:11" ht="22" x14ac:dyDescent="0.25">
      <c r="B8" s="1629"/>
      <c r="C8" s="549" t="s">
        <v>396</v>
      </c>
      <c r="D8" s="548" t="s">
        <v>912</v>
      </c>
      <c r="E8" s="541">
        <f>(1/5)*(1/2)</f>
        <v>0.1</v>
      </c>
      <c r="F8" s="468" t="s">
        <v>517</v>
      </c>
      <c r="G8" s="102" t="s">
        <v>516</v>
      </c>
      <c r="H8" s="102" t="s">
        <v>515</v>
      </c>
      <c r="I8" s="102" t="s">
        <v>514</v>
      </c>
      <c r="J8" s="324" t="s">
        <v>513</v>
      </c>
      <c r="K8" s="1139" t="s">
        <v>1155</v>
      </c>
    </row>
    <row r="9" spans="2:11" s="54" customFormat="1" ht="27.75" customHeight="1" x14ac:dyDescent="0.25">
      <c r="B9" s="1629"/>
      <c r="C9" s="549" t="s">
        <v>396</v>
      </c>
      <c r="D9" s="548" t="s">
        <v>913</v>
      </c>
      <c r="E9" s="558">
        <f>(1/5)*(1/2)</f>
        <v>0.1</v>
      </c>
      <c r="F9" s="545" t="s">
        <v>512</v>
      </c>
      <c r="G9" s="546" t="s">
        <v>511</v>
      </c>
      <c r="H9" s="546" t="s">
        <v>510</v>
      </c>
      <c r="I9" s="546" t="s">
        <v>509</v>
      </c>
      <c r="J9" s="547" t="s">
        <v>508</v>
      </c>
      <c r="K9" s="1" t="s">
        <v>1156</v>
      </c>
    </row>
    <row r="10" spans="2:11" s="54" customFormat="1" ht="38.25" customHeight="1" x14ac:dyDescent="0.25">
      <c r="B10" s="1629"/>
      <c r="C10" s="1013" t="s">
        <v>413</v>
      </c>
      <c r="D10" s="67" t="s">
        <v>916</v>
      </c>
      <c r="E10" s="558">
        <f>(1/10)*(1/2)</f>
        <v>0.05</v>
      </c>
      <c r="F10" s="468" t="s">
        <v>773</v>
      </c>
      <c r="G10" s="102" t="s">
        <v>774</v>
      </c>
      <c r="H10" s="102"/>
      <c r="I10" s="102" t="s">
        <v>775</v>
      </c>
      <c r="J10" s="324" t="s">
        <v>3</v>
      </c>
      <c r="K10" s="1" t="s">
        <v>1157</v>
      </c>
    </row>
    <row r="11" spans="2:11" s="54" customFormat="1" ht="38.25" customHeight="1" x14ac:dyDescent="0.25">
      <c r="B11" s="1629"/>
      <c r="C11" s="1013" t="s">
        <v>413</v>
      </c>
      <c r="D11" s="68" t="s">
        <v>918</v>
      </c>
      <c r="E11" s="558">
        <f>(1/10)*(1/2)</f>
        <v>0.05</v>
      </c>
      <c r="F11" s="468" t="s">
        <v>773</v>
      </c>
      <c r="G11" s="102" t="s">
        <v>774</v>
      </c>
      <c r="H11" s="102"/>
      <c r="I11" s="102" t="s">
        <v>775</v>
      </c>
      <c r="J11" s="324" t="s">
        <v>3</v>
      </c>
      <c r="K11" s="1139" t="s">
        <v>1158</v>
      </c>
    </row>
    <row r="12" spans="2:11" s="54" customFormat="1" x14ac:dyDescent="0.25">
      <c r="B12" s="552"/>
      <c r="C12" s="549"/>
      <c r="D12" s="548"/>
      <c r="E12" s="559"/>
      <c r="F12" s="535">
        <v>0</v>
      </c>
      <c r="G12" s="536">
        <v>1.5</v>
      </c>
      <c r="H12" s="536">
        <v>3</v>
      </c>
      <c r="I12" s="536">
        <v>4.5</v>
      </c>
      <c r="J12" s="537">
        <v>6</v>
      </c>
      <c r="K12" s="544"/>
    </row>
    <row r="13" spans="2:11" s="54" customFormat="1" ht="21" x14ac:dyDescent="0.25">
      <c r="B13" s="476"/>
      <c r="C13" s="551"/>
      <c r="D13" s="104" t="s">
        <v>554</v>
      </c>
      <c r="E13" s="560"/>
      <c r="F13" s="540"/>
      <c r="G13" s="540"/>
      <c r="H13" s="540"/>
      <c r="I13" s="540"/>
      <c r="J13" s="543"/>
      <c r="K13" s="469"/>
    </row>
    <row r="14" spans="2:11" ht="61" customHeight="1" x14ac:dyDescent="0.25">
      <c r="B14" s="1629" t="s">
        <v>9</v>
      </c>
      <c r="C14" s="549" t="s">
        <v>10</v>
      </c>
      <c r="D14" s="294" t="s">
        <v>556</v>
      </c>
      <c r="E14" s="541">
        <f>(1/4)*(1/2)</f>
        <v>0.125</v>
      </c>
      <c r="F14" s="468" t="s">
        <v>507</v>
      </c>
      <c r="G14" s="102" t="s">
        <v>506</v>
      </c>
      <c r="H14" s="102" t="s">
        <v>505</v>
      </c>
      <c r="I14" s="102" t="s">
        <v>504</v>
      </c>
      <c r="J14" s="324" t="s">
        <v>503</v>
      </c>
      <c r="K14" s="469" t="s">
        <v>1298</v>
      </c>
    </row>
    <row r="15" spans="2:11" ht="20" x14ac:dyDescent="0.25">
      <c r="B15" s="1629"/>
      <c r="C15" s="549" t="s">
        <v>10</v>
      </c>
      <c r="D15" s="294" t="s">
        <v>502</v>
      </c>
      <c r="E15" s="541">
        <f>(1/4)*(1/2)</f>
        <v>0.125</v>
      </c>
      <c r="F15" s="546" t="s">
        <v>501</v>
      </c>
      <c r="G15" s="546">
        <v>2</v>
      </c>
      <c r="H15" s="546">
        <v>3</v>
      </c>
      <c r="I15" s="546">
        <v>4</v>
      </c>
      <c r="J15" s="547" t="s">
        <v>500</v>
      </c>
      <c r="K15" s="469" t="s">
        <v>1160</v>
      </c>
    </row>
    <row r="16" spans="2:11" ht="22" x14ac:dyDescent="0.25">
      <c r="B16" s="1629"/>
      <c r="C16" s="549" t="s">
        <v>10</v>
      </c>
      <c r="D16" s="548" t="s">
        <v>555</v>
      </c>
      <c r="E16" s="541">
        <f>(1/4)*(1/2)</f>
        <v>0.125</v>
      </c>
      <c r="F16" s="468" t="s">
        <v>499</v>
      </c>
      <c r="G16" s="102" t="s">
        <v>498</v>
      </c>
      <c r="H16" s="102" t="s">
        <v>497</v>
      </c>
      <c r="I16" s="102" t="s">
        <v>496</v>
      </c>
      <c r="J16" s="324" t="s">
        <v>495</v>
      </c>
      <c r="K16" s="467" t="s">
        <v>1159</v>
      </c>
    </row>
    <row r="17" spans="2:13" ht="30" x14ac:dyDescent="0.25">
      <c r="B17" s="1629"/>
      <c r="C17" s="1013" t="s">
        <v>201</v>
      </c>
      <c r="D17" s="67" t="s">
        <v>917</v>
      </c>
      <c r="E17" s="541">
        <f>(1/8)*(1/2)</f>
        <v>6.25E-2</v>
      </c>
      <c r="F17" s="468" t="s">
        <v>773</v>
      </c>
      <c r="G17" s="102" t="s">
        <v>774</v>
      </c>
      <c r="H17" s="102"/>
      <c r="I17" s="102" t="s">
        <v>775</v>
      </c>
      <c r="J17" s="324" t="s">
        <v>3</v>
      </c>
      <c r="K17" s="1" t="s">
        <v>1161</v>
      </c>
    </row>
    <row r="18" spans="2:13" ht="36" customHeight="1" x14ac:dyDescent="0.25">
      <c r="B18" s="1629"/>
      <c r="C18" s="1013" t="s">
        <v>201</v>
      </c>
      <c r="D18" s="68" t="s">
        <v>1162</v>
      </c>
      <c r="E18" s="541">
        <f>(1/8)*(1/2)</f>
        <v>6.25E-2</v>
      </c>
      <c r="F18" s="468" t="s">
        <v>773</v>
      </c>
      <c r="G18" s="102" t="s">
        <v>774</v>
      </c>
      <c r="H18" s="554"/>
      <c r="I18" s="102" t="s">
        <v>775</v>
      </c>
      <c r="J18" s="553" t="s">
        <v>3</v>
      </c>
      <c r="K18" s="1131" t="s">
        <v>1161</v>
      </c>
    </row>
    <row r="19" spans="2:13" ht="13" thickBot="1" x14ac:dyDescent="0.3">
      <c r="B19" s="478"/>
      <c r="C19" s="550"/>
      <c r="D19" s="471"/>
      <c r="E19" s="561"/>
      <c r="F19" s="538">
        <v>0</v>
      </c>
      <c r="G19" s="538">
        <v>1.5</v>
      </c>
      <c r="H19" s="538">
        <v>3</v>
      </c>
      <c r="I19" s="538">
        <v>4.5</v>
      </c>
      <c r="J19" s="539">
        <v>6</v>
      </c>
      <c r="L19" s="54"/>
    </row>
    <row r="20" spans="2:13" ht="13" customHeight="1" thickBot="1" x14ac:dyDescent="0.3">
      <c r="B20" s="15"/>
      <c r="C20" s="73"/>
      <c r="D20" s="103" t="s">
        <v>8</v>
      </c>
      <c r="E20" s="1559" t="s">
        <v>349</v>
      </c>
      <c r="F20" s="1559"/>
      <c r="G20" s="534"/>
      <c r="H20" s="534"/>
      <c r="I20" s="534"/>
      <c r="J20" s="534"/>
      <c r="L20" s="54"/>
    </row>
    <row r="21" spans="2:13" s="15" customFormat="1" ht="20.149999999999999" customHeight="1" x14ac:dyDescent="0.25">
      <c r="D21" s="876" t="s">
        <v>799</v>
      </c>
      <c r="E21" s="876"/>
      <c r="F21" s="876"/>
      <c r="G21" s="876"/>
      <c r="H21" s="876"/>
      <c r="I21" s="876"/>
      <c r="J21" s="876"/>
      <c r="K21" s="799"/>
      <c r="L21" s="849"/>
      <c r="M21" s="627"/>
    </row>
    <row r="22" spans="2:13" s="15" customFormat="1" ht="16" customHeight="1" x14ac:dyDescent="0.25">
      <c r="D22" s="1161" t="s">
        <v>801</v>
      </c>
      <c r="E22" s="1161"/>
      <c r="F22" s="1161"/>
      <c r="G22" s="1161"/>
      <c r="H22" s="1161"/>
      <c r="I22" s="1161"/>
      <c r="J22" s="1161"/>
      <c r="K22" s="816"/>
      <c r="L22" s="816"/>
    </row>
    <row r="23" spans="2:13" ht="84.65" customHeight="1" x14ac:dyDescent="0.25">
      <c r="D23" s="1615" t="s">
        <v>807</v>
      </c>
      <c r="E23" s="1615"/>
      <c r="F23" s="1615"/>
      <c r="G23" s="1615"/>
      <c r="H23" s="1615"/>
      <c r="I23" s="1615"/>
      <c r="J23" s="1615"/>
      <c r="K23" s="846"/>
      <c r="L23" s="846"/>
    </row>
    <row r="24" spans="2:13" ht="89.15" customHeight="1" x14ac:dyDescent="0.25">
      <c r="D24" s="1615" t="s">
        <v>808</v>
      </c>
      <c r="E24" s="1615"/>
      <c r="F24" s="1615"/>
      <c r="G24" s="1615"/>
      <c r="H24" s="1615"/>
      <c r="I24" s="1615"/>
      <c r="J24" s="1615"/>
      <c r="K24" s="846"/>
      <c r="L24" s="846"/>
    </row>
    <row r="25" spans="2:13" ht="29.5" customHeight="1" x14ac:dyDescent="0.25">
      <c r="D25" s="1615" t="s">
        <v>910</v>
      </c>
      <c r="E25" s="1616"/>
      <c r="F25" s="1616"/>
      <c r="G25" s="1616"/>
      <c r="H25" s="1616"/>
      <c r="I25" s="1616"/>
      <c r="J25" s="1616"/>
      <c r="K25" s="1124"/>
      <c r="L25" s="1124"/>
    </row>
    <row r="26" spans="2:13" ht="13" customHeight="1" x14ac:dyDescent="0.25">
      <c r="D26" s="823" t="s">
        <v>914</v>
      </c>
      <c r="E26" s="823"/>
      <c r="F26" s="823"/>
      <c r="G26" s="823"/>
      <c r="H26" s="823"/>
      <c r="I26" s="823"/>
      <c r="J26" s="823"/>
      <c r="K26" s="823"/>
      <c r="L26" s="823"/>
    </row>
    <row r="27" spans="2:13" s="15" customFormat="1" ht="11.15" customHeight="1" x14ac:dyDescent="0.25">
      <c r="D27" s="823" t="s">
        <v>915</v>
      </c>
      <c r="E27" s="823"/>
      <c r="F27" s="823"/>
      <c r="G27" s="823"/>
      <c r="H27" s="823"/>
      <c r="I27" s="823"/>
      <c r="J27" s="823"/>
      <c r="K27" s="823"/>
      <c r="L27" s="823"/>
    </row>
    <row r="29" spans="2:13" x14ac:dyDescent="0.25">
      <c r="G29"/>
    </row>
  </sheetData>
  <mergeCells count="14">
    <mergeCell ref="D25:J25"/>
    <mergeCell ref="D1:J1"/>
    <mergeCell ref="B2:C2"/>
    <mergeCell ref="E2:E4"/>
    <mergeCell ref="F2:J4"/>
    <mergeCell ref="B3:B4"/>
    <mergeCell ref="C3:C4"/>
    <mergeCell ref="D3:D4"/>
    <mergeCell ref="D24:J24"/>
    <mergeCell ref="B6:B11"/>
    <mergeCell ref="B14:B18"/>
    <mergeCell ref="E20:F20"/>
    <mergeCell ref="D22:J22"/>
    <mergeCell ref="D23:J23"/>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B1:O24"/>
  <sheetViews>
    <sheetView zoomScale="70" zoomScaleNormal="70" zoomScalePageLayoutView="70" workbookViewId="0">
      <selection activeCell="L1" sqref="L1"/>
    </sheetView>
  </sheetViews>
  <sheetFormatPr defaultColWidth="9.1796875" defaultRowHeight="12.5" x14ac:dyDescent="0.25"/>
  <cols>
    <col min="1" max="1" width="2.7265625" style="5" customWidth="1"/>
    <col min="2" max="2" width="8.81640625" style="562" customWidth="1"/>
    <col min="3" max="3" width="9.54296875" style="562" customWidth="1"/>
    <col min="4" max="4" width="49.26953125" style="15" customWidth="1"/>
    <col min="5" max="5" width="7.26953125" style="149" customWidth="1"/>
    <col min="6" max="6" width="10.81640625" style="149" customWidth="1"/>
    <col min="7" max="7" width="9.453125" style="5" customWidth="1"/>
    <col min="8" max="8" width="9.54296875" style="5" customWidth="1"/>
    <col min="9" max="9" width="0.7265625" style="5" customWidth="1"/>
    <col min="10" max="10" width="7.81640625" style="5" customWidth="1"/>
    <col min="11" max="11" width="17" style="5" customWidth="1"/>
    <col min="12" max="12" width="31.54296875" style="5" customWidth="1"/>
    <col min="13" max="16384" width="9.1796875" style="5"/>
  </cols>
  <sheetData>
    <row r="1" spans="2:14" s="15" customFormat="1" ht="34.5" customHeight="1" thickBot="1" x14ac:dyDescent="0.3">
      <c r="B1" s="410"/>
      <c r="C1" s="46"/>
      <c r="D1" s="1591" t="s">
        <v>779</v>
      </c>
      <c r="E1" s="1592"/>
      <c r="F1" s="1592"/>
      <c r="G1" s="1592"/>
      <c r="H1" s="1592"/>
      <c r="I1" s="1592"/>
      <c r="J1" s="1592"/>
      <c r="K1" s="1593"/>
      <c r="L1" s="1145" t="s">
        <v>1299</v>
      </c>
    </row>
    <row r="2" spans="2:14" ht="22.5" customHeight="1" thickBot="1" x14ac:dyDescent="0.3">
      <c r="B2" s="1633" t="s">
        <v>348</v>
      </c>
      <c r="C2" s="1634"/>
      <c r="D2" s="1635"/>
      <c r="E2" s="1622" t="s">
        <v>350</v>
      </c>
      <c r="F2" s="783"/>
      <c r="G2" s="839"/>
      <c r="H2" s="839"/>
      <c r="I2" s="839"/>
      <c r="J2" s="839"/>
      <c r="K2" s="939"/>
    </row>
    <row r="3" spans="2:14" ht="35.25" customHeight="1" thickBot="1" x14ac:dyDescent="0.3">
      <c r="B3" s="1042" t="s">
        <v>294</v>
      </c>
      <c r="C3" s="1046" t="s">
        <v>328</v>
      </c>
      <c r="D3" s="1636"/>
      <c r="E3" s="1631"/>
      <c r="F3" s="786"/>
      <c r="G3" s="841"/>
      <c r="H3" s="841"/>
      <c r="I3" s="841"/>
      <c r="J3" s="841"/>
      <c r="K3" s="940"/>
    </row>
    <row r="4" spans="2:14" ht="23.25" customHeight="1" x14ac:dyDescent="0.25">
      <c r="B4" s="606"/>
      <c r="C4" s="606"/>
      <c r="D4" s="941" t="s">
        <v>846</v>
      </c>
      <c r="E4" s="1129"/>
      <c r="F4" s="143"/>
      <c r="G4" s="567"/>
      <c r="H4" s="567"/>
      <c r="I4" s="566"/>
      <c r="J4" s="566"/>
      <c r="K4" s="946"/>
    </row>
    <row r="5" spans="2:14" ht="20.5" x14ac:dyDescent="0.25">
      <c r="B5" s="1520" t="s">
        <v>494</v>
      </c>
      <c r="C5" s="1075"/>
      <c r="D5" s="604" t="s">
        <v>557</v>
      </c>
      <c r="E5" s="1630">
        <f>(1/12)</f>
        <v>8.3333333333333329E-2</v>
      </c>
      <c r="F5" s="1222" t="s">
        <v>2</v>
      </c>
      <c r="G5" s="1216"/>
      <c r="H5" s="1217"/>
      <c r="I5" s="1222" t="s">
        <v>3</v>
      </c>
      <c r="J5" s="1216"/>
      <c r="K5" s="1223"/>
      <c r="L5" s="1" t="s">
        <v>1163</v>
      </c>
    </row>
    <row r="6" spans="2:14" ht="19.5" customHeight="1" x14ac:dyDescent="0.25">
      <c r="B6" s="1520"/>
      <c r="C6" s="1075"/>
      <c r="D6" s="603" t="s">
        <v>533</v>
      </c>
      <c r="E6" s="1630"/>
      <c r="F6" s="787" t="s">
        <v>2</v>
      </c>
      <c r="G6" s="787"/>
      <c r="H6" s="787" t="s">
        <v>3</v>
      </c>
      <c r="I6" s="1186" t="s">
        <v>11</v>
      </c>
      <c r="J6" s="1187"/>
      <c r="K6" s="1224"/>
      <c r="L6" s="1" t="s">
        <v>1164</v>
      </c>
    </row>
    <row r="7" spans="2:14" x14ac:dyDescent="0.25">
      <c r="B7" s="1520"/>
      <c r="C7" s="1075"/>
      <c r="D7" s="604"/>
      <c r="E7" s="1463"/>
      <c r="F7" s="794">
        <v>0</v>
      </c>
      <c r="G7" s="794"/>
      <c r="H7" s="794">
        <v>4</v>
      </c>
      <c r="I7" s="1226">
        <v>6</v>
      </c>
      <c r="J7" s="1179"/>
      <c r="K7" s="1238"/>
    </row>
    <row r="8" spans="2:14" ht="35.25" customHeight="1" x14ac:dyDescent="0.25">
      <c r="B8" s="1520" t="s">
        <v>494</v>
      </c>
      <c r="C8" s="1075"/>
      <c r="D8" s="775" t="s">
        <v>558</v>
      </c>
      <c r="E8" s="1462">
        <f>(1/12)</f>
        <v>8.3333333333333329E-2</v>
      </c>
      <c r="F8" s="1222" t="s">
        <v>2</v>
      </c>
      <c r="G8" s="1216"/>
      <c r="H8" s="1217"/>
      <c r="I8" s="1222" t="s">
        <v>3</v>
      </c>
      <c r="J8" s="1216"/>
      <c r="K8" s="1223"/>
      <c r="L8" s="1" t="s">
        <v>1165</v>
      </c>
    </row>
    <row r="9" spans="2:14" ht="19.5" customHeight="1" x14ac:dyDescent="0.25">
      <c r="B9" s="1520"/>
      <c r="C9" s="1075"/>
      <c r="D9" s="603" t="s">
        <v>532</v>
      </c>
      <c r="E9" s="1630"/>
      <c r="F9" s="787" t="s">
        <v>2</v>
      </c>
      <c r="G9" s="787"/>
      <c r="H9" s="787" t="s">
        <v>3</v>
      </c>
      <c r="I9" s="1186" t="s">
        <v>11</v>
      </c>
      <c r="J9" s="1187"/>
      <c r="K9" s="1224"/>
      <c r="L9" s="1" t="s">
        <v>1166</v>
      </c>
    </row>
    <row r="10" spans="2:14" x14ac:dyDescent="0.25">
      <c r="B10" s="1520"/>
      <c r="C10" s="1075"/>
      <c r="D10" s="604"/>
      <c r="E10" s="1463"/>
      <c r="F10" s="794">
        <v>0</v>
      </c>
      <c r="G10" s="794"/>
      <c r="H10" s="794">
        <v>4</v>
      </c>
      <c r="I10" s="1226">
        <v>6</v>
      </c>
      <c r="J10" s="1179"/>
      <c r="K10" s="1238"/>
      <c r="N10" s="6"/>
    </row>
    <row r="11" spans="2:14" ht="27" customHeight="1" x14ac:dyDescent="0.25">
      <c r="B11" s="1520" t="s">
        <v>494</v>
      </c>
      <c r="C11" s="1075"/>
      <c r="D11" s="604" t="s">
        <v>559</v>
      </c>
      <c r="E11" s="1462">
        <f>(1/12)</f>
        <v>8.3333333333333329E-2</v>
      </c>
      <c r="F11" s="1222" t="s">
        <v>2</v>
      </c>
      <c r="G11" s="1216"/>
      <c r="H11" s="1217"/>
      <c r="I11" s="1222" t="s">
        <v>3</v>
      </c>
      <c r="J11" s="1216"/>
      <c r="K11" s="1223"/>
      <c r="L11" s="1" t="s">
        <v>1167</v>
      </c>
    </row>
    <row r="12" spans="2:14" ht="36.75" customHeight="1" x14ac:dyDescent="0.25">
      <c r="B12" s="1520"/>
      <c r="C12" s="1075"/>
      <c r="D12" s="603" t="s">
        <v>772</v>
      </c>
      <c r="E12" s="1630"/>
      <c r="F12" s="787" t="s">
        <v>2</v>
      </c>
      <c r="G12" s="787"/>
      <c r="H12" s="787" t="s">
        <v>3</v>
      </c>
      <c r="I12" s="1186" t="s">
        <v>11</v>
      </c>
      <c r="J12" s="1187"/>
      <c r="K12" s="1224"/>
      <c r="L12" s="1" t="s">
        <v>1168</v>
      </c>
    </row>
    <row r="13" spans="2:14" x14ac:dyDescent="0.25">
      <c r="B13" s="1520"/>
      <c r="C13" s="1075"/>
      <c r="D13" s="776"/>
      <c r="E13" s="1463"/>
      <c r="F13" s="794">
        <v>0</v>
      </c>
      <c r="G13" s="794"/>
      <c r="H13" s="794">
        <v>3</v>
      </c>
      <c r="I13" s="1226">
        <v>6</v>
      </c>
      <c r="J13" s="1179"/>
      <c r="K13" s="1238"/>
    </row>
    <row r="14" spans="2:14" ht="20.5" x14ac:dyDescent="0.25">
      <c r="B14" s="1520" t="s">
        <v>494</v>
      </c>
      <c r="C14" s="1075"/>
      <c r="D14" s="604" t="s">
        <v>560</v>
      </c>
      <c r="E14" s="1462">
        <f>(1/12)</f>
        <v>8.3333333333333329E-2</v>
      </c>
      <c r="F14" s="1170" t="s">
        <v>2</v>
      </c>
      <c r="G14" s="1171"/>
      <c r="H14" s="1171"/>
      <c r="I14" s="1171" t="s">
        <v>3</v>
      </c>
      <c r="J14" s="1171"/>
      <c r="K14" s="1175"/>
      <c r="L14" s="1" t="s">
        <v>1169</v>
      </c>
    </row>
    <row r="15" spans="2:14" x14ac:dyDescent="0.25">
      <c r="B15" s="1520"/>
      <c r="C15" s="1075"/>
      <c r="D15" s="604"/>
      <c r="E15" s="1463"/>
      <c r="F15" s="1226">
        <v>0</v>
      </c>
      <c r="G15" s="1179"/>
      <c r="H15" s="1179"/>
      <c r="I15" s="1173">
        <v>6</v>
      </c>
      <c r="J15" s="1173"/>
      <c r="K15" s="1176"/>
    </row>
    <row r="16" spans="2:14" ht="33.75" customHeight="1" x14ac:dyDescent="0.25">
      <c r="B16" s="1520" t="s">
        <v>494</v>
      </c>
      <c r="C16" s="1075"/>
      <c r="D16" s="604" t="s">
        <v>561</v>
      </c>
      <c r="E16" s="1462">
        <f>(1/12)</f>
        <v>8.3333333333333329E-2</v>
      </c>
      <c r="F16" s="1170" t="s">
        <v>2</v>
      </c>
      <c r="G16" s="1171"/>
      <c r="H16" s="1171"/>
      <c r="I16" s="1171" t="s">
        <v>3</v>
      </c>
      <c r="J16" s="1171"/>
      <c r="K16" s="1175"/>
      <c r="L16" s="1" t="s">
        <v>1170</v>
      </c>
    </row>
    <row r="17" spans="2:15" x14ac:dyDescent="0.25">
      <c r="B17" s="1520"/>
      <c r="C17" s="1075"/>
      <c r="D17" s="604"/>
      <c r="E17" s="1463"/>
      <c r="F17" s="1226">
        <v>0</v>
      </c>
      <c r="G17" s="1179"/>
      <c r="H17" s="1179"/>
      <c r="I17" s="1173">
        <v>6</v>
      </c>
      <c r="J17" s="1173"/>
      <c r="K17" s="1176"/>
    </row>
    <row r="18" spans="2:15" ht="34.5" customHeight="1" x14ac:dyDescent="0.25">
      <c r="B18" s="1520" t="s">
        <v>494</v>
      </c>
      <c r="C18" s="1075"/>
      <c r="D18" s="604" t="s">
        <v>531</v>
      </c>
      <c r="E18" s="1462">
        <f>(1/12)</f>
        <v>8.3333333333333329E-2</v>
      </c>
      <c r="F18" s="1222" t="s">
        <v>2</v>
      </c>
      <c r="G18" s="1216"/>
      <c r="H18" s="1217"/>
      <c r="I18" s="1222" t="s">
        <v>3</v>
      </c>
      <c r="J18" s="1216"/>
      <c r="K18" s="1223"/>
      <c r="L18" s="1" t="s">
        <v>1171</v>
      </c>
    </row>
    <row r="19" spans="2:15" ht="48.75" customHeight="1" x14ac:dyDescent="0.25">
      <c r="B19" s="1520"/>
      <c r="C19" s="1075"/>
      <c r="D19" s="604" t="s">
        <v>530</v>
      </c>
      <c r="E19" s="1630"/>
      <c r="F19" s="831" t="s">
        <v>2</v>
      </c>
      <c r="G19" s="831"/>
      <c r="H19" s="831" t="s">
        <v>3</v>
      </c>
      <c r="I19" s="1186" t="s">
        <v>11</v>
      </c>
      <c r="J19" s="1187"/>
      <c r="K19" s="1224"/>
      <c r="L19" s="1" t="s">
        <v>1172</v>
      </c>
    </row>
    <row r="20" spans="2:15" x14ac:dyDescent="0.25">
      <c r="B20" s="1520"/>
      <c r="C20" s="1075"/>
      <c r="D20" s="604"/>
      <c r="E20" s="1463"/>
      <c r="F20" s="793">
        <v>0</v>
      </c>
      <c r="G20" s="793"/>
      <c r="H20" s="793">
        <v>3</v>
      </c>
      <c r="I20" s="1226">
        <v>6</v>
      </c>
      <c r="J20" s="1179"/>
      <c r="K20" s="1238"/>
    </row>
    <row r="21" spans="2:15" ht="37.5" customHeight="1" x14ac:dyDescent="0.25">
      <c r="B21" s="1520" t="s">
        <v>494</v>
      </c>
      <c r="C21" s="1075"/>
      <c r="D21" s="604" t="s">
        <v>771</v>
      </c>
      <c r="E21" s="1462">
        <f>(1/12)</f>
        <v>8.3333333333333329E-2</v>
      </c>
      <c r="F21" s="1170" t="s">
        <v>2</v>
      </c>
      <c r="G21" s="1171"/>
      <c r="H21" s="1171"/>
      <c r="I21" s="1171" t="s">
        <v>3</v>
      </c>
      <c r="J21" s="1171"/>
      <c r="K21" s="1175"/>
      <c r="L21" s="1" t="s">
        <v>1173</v>
      </c>
    </row>
    <row r="22" spans="2:15" ht="13" thickBot="1" x14ac:dyDescent="0.3">
      <c r="B22" s="1637"/>
      <c r="C22" s="1080"/>
      <c r="D22" s="1007"/>
      <c r="E22" s="1632"/>
      <c r="F22" s="1537">
        <v>0</v>
      </c>
      <c r="G22" s="1227"/>
      <c r="H22" s="1227"/>
      <c r="I22" s="1174">
        <v>6</v>
      </c>
      <c r="J22" s="1174"/>
      <c r="K22" s="1601"/>
    </row>
    <row r="23" spans="2:15" s="15" customFormat="1" ht="27" customHeight="1" x14ac:dyDescent="0.25">
      <c r="D23" s="1162" t="s">
        <v>800</v>
      </c>
      <c r="E23" s="1162"/>
      <c r="F23" s="1162"/>
      <c r="G23" s="1162"/>
      <c r="H23" s="1162"/>
      <c r="I23" s="1162"/>
      <c r="J23" s="1162"/>
      <c r="K23" s="1162"/>
      <c r="L23" s="849"/>
      <c r="M23" s="849"/>
      <c r="N23" s="849"/>
      <c r="O23" s="627"/>
    </row>
    <row r="24" spans="2:15" s="15" customFormat="1" ht="16" customHeight="1" x14ac:dyDescent="0.25">
      <c r="D24" s="1161" t="s">
        <v>801</v>
      </c>
      <c r="E24" s="1161"/>
      <c r="F24" s="1161"/>
      <c r="G24" s="1161"/>
      <c r="H24" s="1161"/>
      <c r="I24" s="1161"/>
      <c r="J24" s="1161"/>
      <c r="K24" s="1161"/>
      <c r="L24" s="816"/>
      <c r="M24" s="816"/>
      <c r="N24" s="816"/>
    </row>
  </sheetData>
  <mergeCells count="48">
    <mergeCell ref="B2:C2"/>
    <mergeCell ref="D1:K1"/>
    <mergeCell ref="D2:D3"/>
    <mergeCell ref="D23:K23"/>
    <mergeCell ref="B5:B7"/>
    <mergeCell ref="B8:B10"/>
    <mergeCell ref="B11:B13"/>
    <mergeCell ref="B14:B15"/>
    <mergeCell ref="B16:B17"/>
    <mergeCell ref="B18:B20"/>
    <mergeCell ref="B21:B22"/>
    <mergeCell ref="F17:H17"/>
    <mergeCell ref="I17:K17"/>
    <mergeCell ref="F21:H21"/>
    <mergeCell ref="I21:K21"/>
    <mergeCell ref="I18:K18"/>
    <mergeCell ref="F18:H18"/>
    <mergeCell ref="I22:K22"/>
    <mergeCell ref="F8:H8"/>
    <mergeCell ref="I8:K8"/>
    <mergeCell ref="I9:K9"/>
    <mergeCell ref="I10:K10"/>
    <mergeCell ref="D24:K24"/>
    <mergeCell ref="F11:H11"/>
    <mergeCell ref="I11:K11"/>
    <mergeCell ref="I12:K12"/>
    <mergeCell ref="I13:K13"/>
    <mergeCell ref="F14:H14"/>
    <mergeCell ref="I14:K14"/>
    <mergeCell ref="F15:H15"/>
    <mergeCell ref="I15:K15"/>
    <mergeCell ref="F16:H16"/>
    <mergeCell ref="I16:K16"/>
    <mergeCell ref="F22:H22"/>
    <mergeCell ref="E18:E20"/>
    <mergeCell ref="E21:E22"/>
    <mergeCell ref="I19:K19"/>
    <mergeCell ref="I20:K20"/>
    <mergeCell ref="F5:H5"/>
    <mergeCell ref="I5:K5"/>
    <mergeCell ref="I6:K6"/>
    <mergeCell ref="I7:K7"/>
    <mergeCell ref="E5:E7"/>
    <mergeCell ref="E8:E10"/>
    <mergeCell ref="E11:E13"/>
    <mergeCell ref="E14:E15"/>
    <mergeCell ref="E16:E17"/>
    <mergeCell ref="E2:E3"/>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autoPageBreaks="0"/>
  </sheetPr>
  <dimension ref="B1:O34"/>
  <sheetViews>
    <sheetView zoomScale="70" zoomScaleNormal="70" zoomScalePageLayoutView="90" workbookViewId="0">
      <selection activeCell="L1" sqref="L1"/>
    </sheetView>
  </sheetViews>
  <sheetFormatPr defaultColWidth="9.1796875" defaultRowHeight="12.5" x14ac:dyDescent="0.25"/>
  <cols>
    <col min="1" max="1" width="4.453125" style="5" customWidth="1"/>
    <col min="2" max="2" width="7.54296875" style="562" customWidth="1"/>
    <col min="3" max="3" width="7.81640625" style="562" customWidth="1"/>
    <col min="4" max="4" width="41" style="15" customWidth="1"/>
    <col min="5" max="5" width="11.54296875" style="149" customWidth="1"/>
    <col min="6" max="6" width="13.81640625" style="149" customWidth="1"/>
    <col min="7" max="7" width="11.1796875" style="5" customWidth="1"/>
    <col min="8" max="8" width="10.453125" style="5" customWidth="1"/>
    <col min="9" max="9" width="6" style="5" customWidth="1"/>
    <col min="10" max="10" width="10.81640625" style="5" customWidth="1"/>
    <col min="11" max="11" width="16.1796875" style="5" customWidth="1"/>
    <col min="12" max="12" width="23.81640625" style="5" customWidth="1"/>
    <col min="13" max="16384" width="9.1796875" style="5"/>
  </cols>
  <sheetData>
    <row r="1" spans="2:12" s="15" customFormat="1" ht="22.5" customHeight="1" thickBot="1" x14ac:dyDescent="0.3">
      <c r="B1" s="1642"/>
      <c r="C1" s="1642"/>
      <c r="D1" s="1592" t="s">
        <v>904</v>
      </c>
      <c r="E1" s="1592"/>
      <c r="F1" s="1592"/>
      <c r="G1" s="1592"/>
      <c r="H1" s="1592"/>
      <c r="I1" s="1592"/>
      <c r="J1" s="1592"/>
      <c r="K1" s="1593"/>
      <c r="L1" s="1145" t="s">
        <v>1299</v>
      </c>
    </row>
    <row r="2" spans="2:12" ht="22.5" customHeight="1" thickBot="1" x14ac:dyDescent="0.3">
      <c r="B2" s="1633" t="s">
        <v>348</v>
      </c>
      <c r="C2" s="1641"/>
      <c r="D2" s="50"/>
      <c r="E2" s="1622" t="s">
        <v>350</v>
      </c>
      <c r="F2" s="810"/>
      <c r="G2" s="839"/>
      <c r="H2" s="839"/>
      <c r="I2" s="839"/>
      <c r="J2" s="839"/>
      <c r="K2" s="840"/>
    </row>
    <row r="3" spans="2:12" ht="32" thickBot="1" x14ac:dyDescent="0.3">
      <c r="B3" s="1104" t="s">
        <v>294</v>
      </c>
      <c r="C3" s="1091" t="s">
        <v>360</v>
      </c>
      <c r="D3" s="25"/>
      <c r="E3" s="1631"/>
      <c r="F3" s="811"/>
      <c r="G3" s="841"/>
      <c r="H3" s="841"/>
      <c r="I3" s="841"/>
      <c r="J3" s="841"/>
      <c r="K3" s="842"/>
    </row>
    <row r="4" spans="2:12" x14ac:dyDescent="0.25">
      <c r="B4" s="869"/>
      <c r="C4" s="606"/>
      <c r="D4" s="941" t="s">
        <v>847</v>
      </c>
      <c r="E4" s="994"/>
      <c r="F4" s="852"/>
      <c r="G4" s="986"/>
      <c r="H4" s="986"/>
      <c r="I4" s="986"/>
      <c r="J4" s="987"/>
      <c r="K4" s="663"/>
    </row>
    <row r="5" spans="2:12" ht="48.75" customHeight="1" x14ac:dyDescent="0.25">
      <c r="B5" s="1589" t="s">
        <v>494</v>
      </c>
      <c r="C5" s="1125" t="s">
        <v>12</v>
      </c>
      <c r="D5" s="604" t="s">
        <v>529</v>
      </c>
      <c r="E5" s="993">
        <f>(1/12)*1/3</f>
        <v>2.7777777777777776E-2</v>
      </c>
      <c r="F5" s="850" t="s">
        <v>528</v>
      </c>
      <c r="G5" s="991" t="s">
        <v>527</v>
      </c>
      <c r="H5" s="1445" t="s">
        <v>526</v>
      </c>
      <c r="I5" s="1590"/>
      <c r="J5" s="995" t="s">
        <v>3</v>
      </c>
      <c r="K5" s="942" t="s">
        <v>613</v>
      </c>
      <c r="L5" s="1" t="s">
        <v>1174</v>
      </c>
    </row>
    <row r="6" spans="2:12" x14ac:dyDescent="0.25">
      <c r="B6" s="1639"/>
      <c r="C6" s="1008"/>
      <c r="D6" s="604"/>
      <c r="E6" s="994"/>
      <c r="F6" s="847">
        <v>0</v>
      </c>
      <c r="G6" s="984">
        <v>0</v>
      </c>
      <c r="H6" s="1179">
        <v>3</v>
      </c>
      <c r="I6" s="1509"/>
      <c r="J6" s="985">
        <v>6</v>
      </c>
      <c r="K6" s="943" t="s">
        <v>580</v>
      </c>
    </row>
    <row r="7" spans="2:12" ht="42.75" customHeight="1" x14ac:dyDescent="0.25">
      <c r="B7" s="1639"/>
      <c r="C7" s="1125" t="s">
        <v>12</v>
      </c>
      <c r="D7" s="603" t="s">
        <v>525</v>
      </c>
      <c r="E7" s="993">
        <f>(1/12)*1/3</f>
        <v>2.7777777777777776E-2</v>
      </c>
      <c r="F7" s="991" t="s">
        <v>11</v>
      </c>
      <c r="G7" s="999" t="s">
        <v>2</v>
      </c>
      <c r="H7" s="1445" t="s">
        <v>3</v>
      </c>
      <c r="I7" s="1590"/>
      <c r="J7" s="991" t="s">
        <v>11</v>
      </c>
      <c r="K7" s="944" t="s">
        <v>11</v>
      </c>
      <c r="L7" s="1" t="s">
        <v>1175</v>
      </c>
    </row>
    <row r="8" spans="2:12" x14ac:dyDescent="0.25">
      <c r="B8" s="1639"/>
      <c r="C8" s="1008"/>
      <c r="D8" s="604"/>
      <c r="E8" s="994"/>
      <c r="F8" s="847">
        <v>0</v>
      </c>
      <c r="G8" s="984">
        <v>0</v>
      </c>
      <c r="H8" s="1179">
        <v>3</v>
      </c>
      <c r="I8" s="1509"/>
      <c r="J8" s="985">
        <v>6</v>
      </c>
      <c r="K8" s="943" t="s">
        <v>580</v>
      </c>
    </row>
    <row r="9" spans="2:12" ht="61" customHeight="1" x14ac:dyDescent="0.25">
      <c r="B9" s="1639"/>
      <c r="C9" s="1125" t="s">
        <v>12</v>
      </c>
      <c r="D9" s="603" t="s">
        <v>524</v>
      </c>
      <c r="E9" s="993">
        <f>(1/12)*1/3</f>
        <v>2.7777777777777776E-2</v>
      </c>
      <c r="F9" s="991" t="s">
        <v>11</v>
      </c>
      <c r="G9" s="999" t="s">
        <v>523</v>
      </c>
      <c r="H9" s="1469" t="s">
        <v>3</v>
      </c>
      <c r="I9" s="1644"/>
      <c r="J9" s="991" t="s">
        <v>11</v>
      </c>
      <c r="K9" s="944" t="s">
        <v>11</v>
      </c>
      <c r="L9" s="1" t="s">
        <v>1176</v>
      </c>
    </row>
    <row r="10" spans="2:12" ht="13" thickBot="1" x14ac:dyDescent="0.3">
      <c r="B10" s="1639"/>
      <c r="C10" s="1008"/>
      <c r="D10" s="563"/>
      <c r="E10" s="873"/>
      <c r="F10" s="874">
        <v>0</v>
      </c>
      <c r="G10" s="998">
        <v>0</v>
      </c>
      <c r="H10" s="1227">
        <v>6</v>
      </c>
      <c r="I10" s="1640"/>
      <c r="J10" s="875">
        <v>6</v>
      </c>
      <c r="K10" s="945" t="s">
        <v>580</v>
      </c>
    </row>
    <row r="11" spans="2:12" ht="35.5" customHeight="1" x14ac:dyDescent="0.25">
      <c r="B11" s="1520" t="s">
        <v>494</v>
      </c>
      <c r="C11" s="1520" t="s">
        <v>9</v>
      </c>
      <c r="D11" s="565" t="s">
        <v>537</v>
      </c>
      <c r="E11" s="993">
        <f>(1/12)*(1/2)</f>
        <v>4.1666666666666664E-2</v>
      </c>
      <c r="F11" s="851" t="s">
        <v>528</v>
      </c>
      <c r="G11" s="989" t="s">
        <v>564</v>
      </c>
      <c r="H11" s="1171" t="s">
        <v>581</v>
      </c>
      <c r="I11" s="1171"/>
      <c r="J11" s="992" t="s">
        <v>3</v>
      </c>
      <c r="K11" s="1000" t="s">
        <v>613</v>
      </c>
      <c r="L11" s="1" t="s">
        <v>1177</v>
      </c>
    </row>
    <row r="12" spans="2:12" ht="12.65" customHeight="1" x14ac:dyDescent="0.25">
      <c r="B12" s="1520"/>
      <c r="C12" s="1520"/>
      <c r="D12" s="565"/>
      <c r="E12" s="848"/>
      <c r="F12" s="854">
        <v>0</v>
      </c>
      <c r="G12" s="983">
        <v>0</v>
      </c>
      <c r="H12" s="1179">
        <v>3</v>
      </c>
      <c r="I12" s="1179"/>
      <c r="J12" s="983">
        <v>6</v>
      </c>
      <c r="K12" s="857" t="s">
        <v>580</v>
      </c>
    </row>
    <row r="13" spans="2:12" ht="39" customHeight="1" x14ac:dyDescent="0.25">
      <c r="B13" s="1520"/>
      <c r="C13" s="1520" t="s">
        <v>9</v>
      </c>
      <c r="D13" s="564" t="s">
        <v>562</v>
      </c>
      <c r="E13" s="993">
        <f>(1/12)*(1/2)</f>
        <v>4.1666666666666664E-2</v>
      </c>
      <c r="F13" s="851" t="s">
        <v>528</v>
      </c>
      <c r="G13" s="989" t="s">
        <v>564</v>
      </c>
      <c r="H13" s="989" t="s">
        <v>582</v>
      </c>
      <c r="I13" s="853" t="s">
        <v>3</v>
      </c>
      <c r="J13" s="1562" t="s">
        <v>919</v>
      </c>
      <c r="K13" s="1638"/>
      <c r="L13" s="1" t="s">
        <v>1178</v>
      </c>
    </row>
    <row r="14" spans="2:12" ht="12.65" customHeight="1" x14ac:dyDescent="0.25">
      <c r="B14" s="1520"/>
      <c r="C14" s="1520"/>
      <c r="D14" s="564"/>
      <c r="E14" s="848"/>
      <c r="F14" s="854">
        <v>0</v>
      </c>
      <c r="G14" s="996">
        <v>0</v>
      </c>
      <c r="H14" s="996">
        <v>3</v>
      </c>
      <c r="I14" s="996">
        <v>6</v>
      </c>
      <c r="J14" s="1490" t="s">
        <v>580</v>
      </c>
      <c r="K14" s="1259"/>
    </row>
    <row r="15" spans="2:12" ht="39" customHeight="1" x14ac:dyDescent="0.25">
      <c r="B15" s="1520" t="s">
        <v>494</v>
      </c>
      <c r="C15" s="1520" t="s">
        <v>9</v>
      </c>
      <c r="D15" s="564" t="s">
        <v>565</v>
      </c>
      <c r="E15" s="993">
        <f>(1/12)*(1/2)</f>
        <v>4.1666666666666664E-2</v>
      </c>
      <c r="F15" s="851" t="s">
        <v>528</v>
      </c>
      <c r="G15" s="989" t="s">
        <v>536</v>
      </c>
      <c r="H15" s="989" t="s">
        <v>535</v>
      </c>
      <c r="I15" s="1406" t="s">
        <v>564</v>
      </c>
      <c r="J15" s="1406"/>
      <c r="K15" s="845" t="s">
        <v>613</v>
      </c>
      <c r="L15" s="1" t="s">
        <v>1179</v>
      </c>
    </row>
    <row r="16" spans="2:12" ht="13.5" customHeight="1" x14ac:dyDescent="0.25">
      <c r="B16" s="1520"/>
      <c r="C16" s="1520"/>
      <c r="D16" s="564"/>
      <c r="E16" s="848"/>
      <c r="F16" s="854">
        <v>0</v>
      </c>
      <c r="G16" s="996">
        <v>0</v>
      </c>
      <c r="H16" s="996">
        <v>3</v>
      </c>
      <c r="I16" s="1490">
        <v>6</v>
      </c>
      <c r="J16" s="1490"/>
      <c r="K16" s="857" t="s">
        <v>580</v>
      </c>
    </row>
    <row r="17" spans="2:15" ht="35.5" customHeight="1" x14ac:dyDescent="0.25">
      <c r="B17" s="1520"/>
      <c r="C17" s="1520" t="s">
        <v>9</v>
      </c>
      <c r="D17" s="564" t="s">
        <v>563</v>
      </c>
      <c r="E17" s="993">
        <f>(1/12)*(1/2)</f>
        <v>4.1666666666666664E-2</v>
      </c>
      <c r="F17" s="851" t="s">
        <v>528</v>
      </c>
      <c r="G17" s="989" t="s">
        <v>536</v>
      </c>
      <c r="H17" s="989" t="s">
        <v>535</v>
      </c>
      <c r="I17" s="989" t="s">
        <v>564</v>
      </c>
      <c r="J17" s="1562" t="s">
        <v>919</v>
      </c>
      <c r="K17" s="1638"/>
      <c r="L17" s="1" t="s">
        <v>1180</v>
      </c>
    </row>
    <row r="18" spans="2:15" ht="12.65" customHeight="1" x14ac:dyDescent="0.25">
      <c r="B18" s="1520"/>
      <c r="C18" s="1520"/>
      <c r="D18" s="564"/>
      <c r="E18" s="994"/>
      <c r="F18" s="854">
        <v>0</v>
      </c>
      <c r="G18" s="996">
        <v>0</v>
      </c>
      <c r="H18" s="996">
        <v>3</v>
      </c>
      <c r="I18" s="996">
        <v>6</v>
      </c>
      <c r="J18" s="1490" t="s">
        <v>580</v>
      </c>
      <c r="K18" s="1259"/>
    </row>
    <row r="19" spans="2:15" ht="38.25" customHeight="1" x14ac:dyDescent="0.25">
      <c r="B19" s="1643" t="s">
        <v>494</v>
      </c>
      <c r="C19" s="1520" t="s">
        <v>9</v>
      </c>
      <c r="D19" s="564" t="s">
        <v>567</v>
      </c>
      <c r="E19" s="821">
        <f>(1/12)*(1/2)</f>
        <v>4.1666666666666664E-2</v>
      </c>
      <c r="F19" s="851" t="s">
        <v>528</v>
      </c>
      <c r="G19" s="814" t="s">
        <v>564</v>
      </c>
      <c r="H19" s="1171" t="s">
        <v>581</v>
      </c>
      <c r="I19" s="1171"/>
      <c r="J19" s="820" t="s">
        <v>3</v>
      </c>
      <c r="K19" s="845" t="s">
        <v>613</v>
      </c>
      <c r="L19" s="1" t="s">
        <v>1181</v>
      </c>
    </row>
    <row r="20" spans="2:15" ht="13.5" customHeight="1" x14ac:dyDescent="0.25">
      <c r="B20" s="1643"/>
      <c r="C20" s="1520"/>
      <c r="D20" s="564"/>
      <c r="E20" s="822"/>
      <c r="F20" s="854">
        <v>0</v>
      </c>
      <c r="G20" s="794">
        <v>0</v>
      </c>
      <c r="H20" s="1179">
        <v>3</v>
      </c>
      <c r="I20" s="1179"/>
      <c r="J20" s="794">
        <v>6</v>
      </c>
      <c r="K20" s="857" t="s">
        <v>580</v>
      </c>
    </row>
    <row r="21" spans="2:15" ht="42" customHeight="1" x14ac:dyDescent="0.25">
      <c r="B21" s="1643"/>
      <c r="C21" s="1520" t="s">
        <v>9</v>
      </c>
      <c r="D21" s="564" t="s">
        <v>568</v>
      </c>
      <c r="E21" s="821">
        <f>(1/12)*(1/2)</f>
        <v>4.1666666666666664E-2</v>
      </c>
      <c r="F21" s="851" t="s">
        <v>528</v>
      </c>
      <c r="G21" s="814" t="s">
        <v>564</v>
      </c>
      <c r="H21" s="814" t="s">
        <v>582</v>
      </c>
      <c r="I21" s="853" t="s">
        <v>3</v>
      </c>
      <c r="J21" s="1562" t="s">
        <v>919</v>
      </c>
      <c r="K21" s="1638"/>
      <c r="L21" s="1" t="s">
        <v>1182</v>
      </c>
    </row>
    <row r="22" spans="2:15" ht="13.5" customHeight="1" x14ac:dyDescent="0.25">
      <c r="B22" s="1643"/>
      <c r="C22" s="1520"/>
      <c r="D22" s="564"/>
      <c r="E22" s="822"/>
      <c r="F22" s="854">
        <v>0</v>
      </c>
      <c r="G22" s="828">
        <v>0</v>
      </c>
      <c r="H22" s="828">
        <v>3</v>
      </c>
      <c r="I22" s="828">
        <v>6</v>
      </c>
      <c r="J22" s="1490" t="s">
        <v>580</v>
      </c>
      <c r="K22" s="1259"/>
    </row>
    <row r="23" spans="2:15" ht="36.75" customHeight="1" x14ac:dyDescent="0.25">
      <c r="B23" s="870" t="s">
        <v>494</v>
      </c>
      <c r="C23" s="420"/>
      <c r="D23" s="564" t="s">
        <v>652</v>
      </c>
      <c r="E23" s="1462">
        <f>(1/12)</f>
        <v>8.3333333333333329E-2</v>
      </c>
      <c r="F23" s="1464" t="s">
        <v>566</v>
      </c>
      <c r="G23" s="1445"/>
      <c r="H23" s="1445" t="s">
        <v>534</v>
      </c>
      <c r="I23" s="1445"/>
      <c r="J23" s="1445" t="s">
        <v>3</v>
      </c>
      <c r="K23" s="1465"/>
      <c r="L23" s="1" t="s">
        <v>1183</v>
      </c>
    </row>
    <row r="24" spans="2:15" ht="12" customHeight="1" thickBot="1" x14ac:dyDescent="0.3">
      <c r="B24" s="872"/>
      <c r="C24" s="871"/>
      <c r="D24" s="881"/>
      <c r="E24" s="1632"/>
      <c r="F24" s="1537">
        <v>0</v>
      </c>
      <c r="G24" s="1227"/>
      <c r="H24" s="1227">
        <v>3</v>
      </c>
      <c r="I24" s="1227"/>
      <c r="J24" s="1227">
        <v>6</v>
      </c>
      <c r="K24" s="1538"/>
    </row>
    <row r="25" spans="2:15" ht="24" customHeight="1" thickBot="1" x14ac:dyDescent="0.3">
      <c r="B25" s="678"/>
      <c r="C25" s="880"/>
      <c r="D25" s="77" t="s">
        <v>8</v>
      </c>
      <c r="E25" s="804" t="s">
        <v>354</v>
      </c>
      <c r="F25" s="804"/>
      <c r="G25" s="804"/>
      <c r="H25" s="804"/>
      <c r="I25" s="804"/>
      <c r="J25" s="808"/>
      <c r="K25" s="879"/>
      <c r="L25" s="54"/>
      <c r="M25" s="54"/>
      <c r="N25" s="54"/>
    </row>
    <row r="26" spans="2:15" s="15" customFormat="1" ht="31" customHeight="1" x14ac:dyDescent="0.25">
      <c r="D26" s="1162" t="s">
        <v>800</v>
      </c>
      <c r="E26" s="1162"/>
      <c r="F26" s="1162"/>
      <c r="G26" s="1162"/>
      <c r="H26" s="1162"/>
      <c r="I26" s="1162"/>
      <c r="J26" s="1162"/>
      <c r="K26" s="1162"/>
      <c r="L26" s="849"/>
      <c r="M26" s="849"/>
      <c r="N26" s="849"/>
      <c r="O26" s="627"/>
    </row>
    <row r="27" spans="2:15" s="15" customFormat="1" ht="16" customHeight="1" x14ac:dyDescent="0.25">
      <c r="D27" s="878" t="s">
        <v>801</v>
      </c>
      <c r="E27" s="816"/>
      <c r="F27" s="816"/>
      <c r="G27" s="816"/>
      <c r="H27" s="816"/>
      <c r="I27" s="816"/>
      <c r="J27" s="816"/>
      <c r="K27" s="816"/>
      <c r="L27" s="816"/>
      <c r="M27" s="816"/>
      <c r="N27" s="816"/>
    </row>
    <row r="28" spans="2:15" x14ac:dyDescent="0.25">
      <c r="B28" s="678"/>
      <c r="C28" s="607"/>
    </row>
    <row r="29" spans="2:15" x14ac:dyDescent="0.25">
      <c r="B29" s="678"/>
      <c r="C29" s="607"/>
    </row>
    <row r="30" spans="2:15" x14ac:dyDescent="0.25">
      <c r="B30" s="678"/>
      <c r="C30" s="607"/>
    </row>
    <row r="31" spans="2:15" x14ac:dyDescent="0.25">
      <c r="B31" s="678"/>
      <c r="C31" s="607"/>
    </row>
    <row r="32" spans="2:15" x14ac:dyDescent="0.25">
      <c r="B32" s="678"/>
      <c r="C32" s="607"/>
    </row>
    <row r="33" spans="2:3" x14ac:dyDescent="0.25">
      <c r="B33" s="149"/>
      <c r="C33" s="149"/>
    </row>
    <row r="34" spans="2:3" x14ac:dyDescent="0.25">
      <c r="B34" s="149"/>
      <c r="C34" s="149"/>
    </row>
  </sheetData>
  <mergeCells count="40">
    <mergeCell ref="B19:B22"/>
    <mergeCell ref="H9:I9"/>
    <mergeCell ref="C19:C20"/>
    <mergeCell ref="E2:E3"/>
    <mergeCell ref="C21:C22"/>
    <mergeCell ref="B11:B14"/>
    <mergeCell ref="B15:B18"/>
    <mergeCell ref="C11:C12"/>
    <mergeCell ref="C13:C14"/>
    <mergeCell ref="C15:C16"/>
    <mergeCell ref="C17:C18"/>
    <mergeCell ref="I15:J15"/>
    <mergeCell ref="I16:J16"/>
    <mergeCell ref="H11:I11"/>
    <mergeCell ref="H12:I12"/>
    <mergeCell ref="H19:I19"/>
    <mergeCell ref="D1:K1"/>
    <mergeCell ref="B5:B10"/>
    <mergeCell ref="H5:I5"/>
    <mergeCell ref="H10:I10"/>
    <mergeCell ref="H6:I6"/>
    <mergeCell ref="H8:I8"/>
    <mergeCell ref="B2:C2"/>
    <mergeCell ref="B1:C1"/>
    <mergeCell ref="H7:I7"/>
    <mergeCell ref="J13:K13"/>
    <mergeCell ref="J14:K14"/>
    <mergeCell ref="J17:K17"/>
    <mergeCell ref="J18:K18"/>
    <mergeCell ref="J21:K21"/>
    <mergeCell ref="J22:K22"/>
    <mergeCell ref="D26:K26"/>
    <mergeCell ref="H20:I20"/>
    <mergeCell ref="F23:G23"/>
    <mergeCell ref="F24:G24"/>
    <mergeCell ref="H23:I23"/>
    <mergeCell ref="H24:I24"/>
    <mergeCell ref="J23:K23"/>
    <mergeCell ref="J24:K24"/>
    <mergeCell ref="E23:E24"/>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B1:Q29"/>
  <sheetViews>
    <sheetView zoomScale="70" zoomScaleNormal="70" workbookViewId="0">
      <selection activeCell="O9" sqref="O9"/>
    </sheetView>
  </sheetViews>
  <sheetFormatPr defaultColWidth="9.1796875" defaultRowHeight="12.5" x14ac:dyDescent="0.25"/>
  <cols>
    <col min="1" max="1" width="3.54296875" style="15" customWidth="1"/>
    <col min="2" max="3" width="8.7265625" style="15" customWidth="1"/>
    <col min="4" max="4" width="44.26953125" style="15" customWidth="1"/>
    <col min="5" max="6" width="8.1796875" style="15" customWidth="1"/>
    <col min="7" max="7" width="4.7265625" style="15" customWidth="1"/>
    <col min="8" max="8" width="5.7265625" style="15" customWidth="1"/>
    <col min="9" max="9" width="9.1796875" style="15" customWidth="1"/>
    <col min="10" max="10" width="8.1796875" style="15" customWidth="1"/>
    <col min="11" max="11" width="8.81640625" style="15" customWidth="1"/>
    <col min="12" max="12" width="8.7265625" style="15" customWidth="1"/>
    <col min="13" max="13" width="7.81640625" style="15" customWidth="1"/>
    <col min="14" max="14" width="10" style="15" customWidth="1"/>
    <col min="15" max="15" width="41.1796875" style="15" customWidth="1"/>
    <col min="16" max="16384" width="9.1796875" style="15"/>
  </cols>
  <sheetData>
    <row r="1" spans="2:15" ht="22.5" customHeight="1" thickBot="1" x14ac:dyDescent="0.3">
      <c r="D1" s="1429" t="s">
        <v>780</v>
      </c>
      <c r="E1" s="1430"/>
      <c r="F1" s="1430"/>
      <c r="G1" s="1430"/>
      <c r="H1" s="1430"/>
      <c r="I1" s="1430"/>
      <c r="J1" s="1430"/>
      <c r="K1" s="1430"/>
      <c r="L1" s="1430"/>
      <c r="M1" s="1430"/>
      <c r="N1" s="1431"/>
      <c r="O1" s="1145" t="s">
        <v>1299</v>
      </c>
    </row>
    <row r="2" spans="2:15" ht="34" customHeight="1" thickBot="1" x14ac:dyDescent="0.3">
      <c r="B2" s="1200" t="s">
        <v>348</v>
      </c>
      <c r="C2" s="1398"/>
      <c r="D2" s="138"/>
      <c r="E2" s="1205" t="s">
        <v>350</v>
      </c>
      <c r="F2" s="1546" t="s">
        <v>0</v>
      </c>
      <c r="G2" s="1546"/>
      <c r="H2" s="1546"/>
      <c r="I2" s="1546"/>
      <c r="J2" s="1546"/>
      <c r="K2" s="1546"/>
      <c r="L2" s="1546"/>
      <c r="M2" s="1546"/>
      <c r="N2" s="1547"/>
      <c r="O2" s="73"/>
    </row>
    <row r="3" spans="2:15" x14ac:dyDescent="0.25">
      <c r="B3" s="1393" t="s">
        <v>294</v>
      </c>
      <c r="C3" s="1393" t="s">
        <v>328</v>
      </c>
      <c r="D3" s="117"/>
      <c r="E3" s="1206"/>
      <c r="F3" s="1549"/>
      <c r="G3" s="1549"/>
      <c r="H3" s="1549"/>
      <c r="I3" s="1549"/>
      <c r="J3" s="1549"/>
      <c r="K3" s="1549"/>
      <c r="L3" s="1549"/>
      <c r="M3" s="1549"/>
      <c r="N3" s="1550"/>
    </row>
    <row r="4" spans="2:15" ht="22" customHeight="1" thickBot="1" x14ac:dyDescent="0.3">
      <c r="B4" s="1594"/>
      <c r="C4" s="1554"/>
      <c r="D4" s="25"/>
      <c r="E4" s="1411"/>
      <c r="F4" s="1552"/>
      <c r="G4" s="1552"/>
      <c r="H4" s="1552"/>
      <c r="I4" s="1552"/>
      <c r="J4" s="1552"/>
      <c r="K4" s="1552"/>
      <c r="L4" s="1552"/>
      <c r="M4" s="1552"/>
      <c r="N4" s="1553"/>
    </row>
    <row r="5" spans="2:15" x14ac:dyDescent="0.25">
      <c r="B5" s="1106"/>
      <c r="C5" s="1109"/>
      <c r="D5" s="24" t="s">
        <v>342</v>
      </c>
      <c r="E5" s="113"/>
      <c r="F5" s="102"/>
      <c r="G5" s="102"/>
      <c r="H5" s="102"/>
      <c r="I5" s="102"/>
      <c r="J5" s="102"/>
      <c r="K5" s="102"/>
      <c r="L5" s="102"/>
      <c r="M5" s="102"/>
      <c r="N5" s="324"/>
    </row>
    <row r="6" spans="2:15" ht="31.5" customHeight="1" x14ac:dyDescent="0.25">
      <c r="B6" s="1648" t="s">
        <v>576</v>
      </c>
      <c r="C6" s="1082"/>
      <c r="D6" s="1649" t="s">
        <v>105</v>
      </c>
      <c r="E6" s="1466">
        <f>(1/13)</f>
        <v>7.6923076923076927E-2</v>
      </c>
      <c r="F6" s="1654" t="s">
        <v>2</v>
      </c>
      <c r="G6" s="1652"/>
      <c r="H6" s="1406" t="s">
        <v>115</v>
      </c>
      <c r="I6" s="1406"/>
      <c r="J6" s="777" t="s">
        <v>776</v>
      </c>
      <c r="K6" s="1652" t="s">
        <v>442</v>
      </c>
      <c r="L6" s="1652"/>
      <c r="M6" s="1652"/>
      <c r="N6" s="1653"/>
      <c r="O6" s="1132" t="s">
        <v>1184</v>
      </c>
    </row>
    <row r="7" spans="2:15" ht="13.5" customHeight="1" x14ac:dyDescent="0.25">
      <c r="B7" s="1648"/>
      <c r="C7" s="1082"/>
      <c r="D7" s="1649"/>
      <c r="E7" s="1467"/>
      <c r="F7" s="1443">
        <v>6</v>
      </c>
      <c r="G7" s="1444"/>
      <c r="H7" s="1444">
        <v>3</v>
      </c>
      <c r="I7" s="1444"/>
      <c r="J7" s="280">
        <v>0</v>
      </c>
      <c r="K7" s="1444">
        <v>0</v>
      </c>
      <c r="L7" s="1444"/>
      <c r="M7" s="1444"/>
      <c r="N7" s="1446"/>
    </row>
    <row r="8" spans="2:15" ht="20.149999999999999" customHeight="1" x14ac:dyDescent="0.25">
      <c r="B8" s="1648" t="s">
        <v>576</v>
      </c>
      <c r="C8" s="1082"/>
      <c r="D8" s="1649" t="s">
        <v>895</v>
      </c>
      <c r="E8" s="1466">
        <f>(1/13)</f>
        <v>7.6923076923076927E-2</v>
      </c>
      <c r="F8" s="1299" t="s">
        <v>116</v>
      </c>
      <c r="G8" s="1301"/>
      <c r="H8" s="1301" t="s">
        <v>117</v>
      </c>
      <c r="I8" s="1301"/>
      <c r="J8" s="1297" t="s">
        <v>118</v>
      </c>
      <c r="K8" s="1297"/>
      <c r="L8" s="1297"/>
      <c r="M8" s="1433" t="s">
        <v>119</v>
      </c>
      <c r="N8" s="1477"/>
    </row>
    <row r="9" spans="2:15" ht="47.25" customHeight="1" x14ac:dyDescent="0.25">
      <c r="B9" s="1648"/>
      <c r="C9" s="1082"/>
      <c r="D9" s="1649"/>
      <c r="E9" s="1467"/>
      <c r="F9" s="1258">
        <v>6</v>
      </c>
      <c r="G9" s="1490"/>
      <c r="H9" s="1490">
        <v>4</v>
      </c>
      <c r="I9" s="1490"/>
      <c r="J9" s="1490">
        <v>2</v>
      </c>
      <c r="K9" s="1490"/>
      <c r="L9" s="1490"/>
      <c r="M9" s="1179">
        <v>0</v>
      </c>
      <c r="N9" s="1238"/>
      <c r="O9" s="68" t="s">
        <v>1185</v>
      </c>
    </row>
    <row r="10" spans="2:15" ht="24" customHeight="1" x14ac:dyDescent="0.25">
      <c r="B10" s="1650" t="s">
        <v>576</v>
      </c>
      <c r="C10" s="1064"/>
      <c r="D10" s="1655" t="s">
        <v>56</v>
      </c>
      <c r="E10" s="1481">
        <f>(1/13)</f>
        <v>7.6923076923076927E-2</v>
      </c>
      <c r="F10" s="1464" t="s">
        <v>2</v>
      </c>
      <c r="G10" s="1445"/>
      <c r="H10" s="1445"/>
      <c r="I10" s="1445" t="s">
        <v>696</v>
      </c>
      <c r="J10" s="1445"/>
      <c r="K10" s="1445"/>
      <c r="L10" s="1445" t="s">
        <v>3</v>
      </c>
      <c r="M10" s="1445"/>
      <c r="N10" s="1465"/>
      <c r="O10" s="1132" t="s">
        <v>1186</v>
      </c>
    </row>
    <row r="11" spans="2:15" ht="14.25" customHeight="1" x14ac:dyDescent="0.25">
      <c r="B11" s="1650"/>
      <c r="C11" s="1064"/>
      <c r="D11" s="1655"/>
      <c r="E11" s="1481"/>
      <c r="F11" s="1378">
        <v>6</v>
      </c>
      <c r="G11" s="1408"/>
      <c r="H11" s="1408"/>
      <c r="I11" s="1408">
        <v>6</v>
      </c>
      <c r="J11" s="1408"/>
      <c r="K11" s="1408"/>
      <c r="L11" s="1408">
        <v>0</v>
      </c>
      <c r="M11" s="1408"/>
      <c r="N11" s="1651"/>
    </row>
    <row r="12" spans="2:15" ht="28.5" customHeight="1" x14ac:dyDescent="0.25">
      <c r="B12" s="1106"/>
      <c r="C12" s="1084"/>
      <c r="D12" s="1010" t="s">
        <v>1187</v>
      </c>
      <c r="E12" s="1012"/>
      <c r="F12" s="990"/>
      <c r="G12" s="990"/>
      <c r="H12" s="990"/>
      <c r="I12" s="990"/>
      <c r="J12" s="990"/>
      <c r="K12" s="990"/>
      <c r="L12" s="990"/>
      <c r="M12" s="990"/>
      <c r="N12" s="997"/>
    </row>
    <row r="13" spans="2:15" ht="46.5" customHeight="1" x14ac:dyDescent="0.25">
      <c r="B13" s="1648" t="s">
        <v>576</v>
      </c>
      <c r="C13" s="1082"/>
      <c r="D13" s="144" t="s">
        <v>870</v>
      </c>
      <c r="E13" s="1466">
        <f>(1/13)</f>
        <v>7.6923076923076927E-2</v>
      </c>
      <c r="F13" s="253" t="s">
        <v>108</v>
      </c>
      <c r="G13" s="1476" t="s">
        <v>107</v>
      </c>
      <c r="H13" s="1433"/>
      <c r="I13" s="1433"/>
      <c r="J13" s="1433"/>
      <c r="K13" s="1433"/>
      <c r="L13" s="1433"/>
      <c r="M13" s="1507"/>
      <c r="N13" s="268" t="s">
        <v>106</v>
      </c>
      <c r="O13" s="1132" t="s">
        <v>1188</v>
      </c>
    </row>
    <row r="14" spans="2:15" ht="45.75" customHeight="1" x14ac:dyDescent="0.25">
      <c r="B14" s="1648"/>
      <c r="C14" s="1082"/>
      <c r="D14" s="63" t="s">
        <v>871</v>
      </c>
      <c r="E14" s="1481"/>
      <c r="F14" s="169" t="s">
        <v>11</v>
      </c>
      <c r="G14" s="1478" t="s">
        <v>109</v>
      </c>
      <c r="H14" s="1479"/>
      <c r="I14" s="266" t="s">
        <v>110</v>
      </c>
      <c r="J14" s="266" t="s">
        <v>111</v>
      </c>
      <c r="K14" s="266" t="s">
        <v>112</v>
      </c>
      <c r="L14" s="266" t="s">
        <v>113</v>
      </c>
      <c r="M14" s="325" t="s">
        <v>114</v>
      </c>
      <c r="N14" s="326" t="s">
        <v>11</v>
      </c>
      <c r="O14" s="1132" t="s">
        <v>1189</v>
      </c>
    </row>
    <row r="15" spans="2:15" ht="10.5" customHeight="1" x14ac:dyDescent="0.25">
      <c r="B15" s="1648"/>
      <c r="C15" s="1082"/>
      <c r="D15" s="26"/>
      <c r="E15" s="1467"/>
      <c r="F15" s="243">
        <v>0</v>
      </c>
      <c r="G15" s="243"/>
      <c r="H15" s="244">
        <v>1</v>
      </c>
      <c r="I15" s="244">
        <v>2</v>
      </c>
      <c r="J15" s="244">
        <v>3</v>
      </c>
      <c r="K15" s="244">
        <v>4</v>
      </c>
      <c r="L15" s="244">
        <v>5</v>
      </c>
      <c r="M15" s="250">
        <v>6</v>
      </c>
      <c r="N15" s="245">
        <v>6</v>
      </c>
    </row>
    <row r="16" spans="2:15" ht="33" customHeight="1" x14ac:dyDescent="0.25">
      <c r="B16" s="1648" t="s">
        <v>576</v>
      </c>
      <c r="C16" s="1082"/>
      <c r="D16" s="26" t="s">
        <v>872</v>
      </c>
      <c r="E16" s="1466">
        <f>(1/13)</f>
        <v>7.6923076923076927E-2</v>
      </c>
      <c r="F16" s="252" t="s">
        <v>108</v>
      </c>
      <c r="G16" s="1657" t="s">
        <v>107</v>
      </c>
      <c r="H16" s="1433"/>
      <c r="I16" s="1433"/>
      <c r="J16" s="1433"/>
      <c r="K16" s="1433"/>
      <c r="L16" s="1433"/>
      <c r="M16" s="1658"/>
      <c r="N16" s="327" t="s">
        <v>106</v>
      </c>
      <c r="O16" s="1132" t="s">
        <v>1190</v>
      </c>
    </row>
    <row r="17" spans="2:17" ht="44.5" customHeight="1" x14ac:dyDescent="0.25">
      <c r="B17" s="1648"/>
      <c r="C17" s="1082"/>
      <c r="D17" s="63" t="s">
        <v>873</v>
      </c>
      <c r="E17" s="1481"/>
      <c r="F17" s="328" t="s">
        <v>11</v>
      </c>
      <c r="G17" s="1478" t="s">
        <v>109</v>
      </c>
      <c r="H17" s="1479"/>
      <c r="I17" s="266" t="s">
        <v>110</v>
      </c>
      <c r="J17" s="266" t="s">
        <v>111</v>
      </c>
      <c r="K17" s="266" t="s">
        <v>112</v>
      </c>
      <c r="L17" s="266" t="s">
        <v>113</v>
      </c>
      <c r="M17" s="325" t="s">
        <v>114</v>
      </c>
      <c r="N17" s="329" t="s">
        <v>11</v>
      </c>
      <c r="O17" s="1132" t="s">
        <v>1191</v>
      </c>
    </row>
    <row r="18" spans="2:17" x14ac:dyDescent="0.25">
      <c r="B18" s="1648"/>
      <c r="C18" s="1082"/>
      <c r="D18" s="26"/>
      <c r="E18" s="1467"/>
      <c r="F18" s="330">
        <v>0</v>
      </c>
      <c r="G18" s="1383">
        <v>1</v>
      </c>
      <c r="H18" s="1183"/>
      <c r="I18" s="244">
        <v>2</v>
      </c>
      <c r="J18" s="244">
        <v>3</v>
      </c>
      <c r="K18" s="244">
        <v>4</v>
      </c>
      <c r="L18" s="244">
        <v>5</v>
      </c>
      <c r="M18" s="244">
        <v>6</v>
      </c>
      <c r="N18" s="331">
        <v>6</v>
      </c>
    </row>
    <row r="19" spans="2:17" ht="36" customHeight="1" x14ac:dyDescent="0.25">
      <c r="B19" s="1648" t="s">
        <v>576</v>
      </c>
      <c r="C19" s="1082"/>
      <c r="D19" s="144" t="s">
        <v>874</v>
      </c>
      <c r="E19" s="1466">
        <f>(1/13)</f>
        <v>7.6923076923076927E-2</v>
      </c>
      <c r="F19" s="253" t="s">
        <v>108</v>
      </c>
      <c r="G19" s="1476" t="s">
        <v>107</v>
      </c>
      <c r="H19" s="1433"/>
      <c r="I19" s="1433"/>
      <c r="J19" s="1433"/>
      <c r="K19" s="1433"/>
      <c r="L19" s="1433"/>
      <c r="M19" s="1507"/>
      <c r="N19" s="268" t="s">
        <v>106</v>
      </c>
      <c r="O19" s="1132" t="s">
        <v>1192</v>
      </c>
    </row>
    <row r="20" spans="2:17" ht="43" customHeight="1" x14ac:dyDescent="0.25">
      <c r="B20" s="1648"/>
      <c r="C20" s="1082"/>
      <c r="D20" s="63" t="s">
        <v>875</v>
      </c>
      <c r="E20" s="1481"/>
      <c r="F20" s="169" t="s">
        <v>11</v>
      </c>
      <c r="G20" s="1478" t="s">
        <v>109</v>
      </c>
      <c r="H20" s="1479"/>
      <c r="I20" s="266" t="s">
        <v>110</v>
      </c>
      <c r="J20" s="266" t="s">
        <v>111</v>
      </c>
      <c r="K20" s="266" t="s">
        <v>112</v>
      </c>
      <c r="L20" s="266" t="s">
        <v>113</v>
      </c>
      <c r="M20" s="325" t="s">
        <v>114</v>
      </c>
      <c r="N20" s="326" t="s">
        <v>11</v>
      </c>
      <c r="O20" s="1132" t="s">
        <v>1193</v>
      </c>
    </row>
    <row r="21" spans="2:17" x14ac:dyDescent="0.25">
      <c r="B21" s="1648"/>
      <c r="C21" s="1082"/>
      <c r="D21" s="26"/>
      <c r="E21" s="1481"/>
      <c r="F21" s="243">
        <v>0</v>
      </c>
      <c r="G21" s="1182">
        <v>1</v>
      </c>
      <c r="H21" s="1183"/>
      <c r="I21" s="244">
        <v>2</v>
      </c>
      <c r="J21" s="244">
        <v>3</v>
      </c>
      <c r="K21" s="244">
        <v>4</v>
      </c>
      <c r="L21" s="244">
        <v>5</v>
      </c>
      <c r="M21" s="250">
        <v>6</v>
      </c>
      <c r="N21" s="245">
        <v>6</v>
      </c>
    </row>
    <row r="22" spans="2:17" x14ac:dyDescent="0.25">
      <c r="B22" s="1105"/>
      <c r="C22" s="1064"/>
      <c r="D22" s="24" t="s">
        <v>343</v>
      </c>
      <c r="E22" s="1011"/>
      <c r="F22" s="986"/>
      <c r="G22" s="577"/>
      <c r="H22" s="577"/>
      <c r="I22" s="577"/>
      <c r="J22" s="577"/>
      <c r="K22" s="577"/>
      <c r="L22" s="577"/>
      <c r="M22" s="577"/>
      <c r="N22" s="578"/>
    </row>
    <row r="23" spans="2:17" ht="30.65" customHeight="1" x14ac:dyDescent="0.25">
      <c r="B23" s="1646" t="s">
        <v>576</v>
      </c>
      <c r="C23" s="1064"/>
      <c r="D23" s="1107" t="s">
        <v>104</v>
      </c>
      <c r="E23" s="1481">
        <f>(1/13)</f>
        <v>7.6923076923076927E-2</v>
      </c>
      <c r="F23" s="1478" t="s">
        <v>2</v>
      </c>
      <c r="G23" s="1479"/>
      <c r="H23" s="1479"/>
      <c r="I23" s="1479"/>
      <c r="J23" s="1440" t="s">
        <v>3</v>
      </c>
      <c r="K23" s="1440"/>
      <c r="L23" s="1440"/>
      <c r="M23" s="1440"/>
      <c r="N23" s="1447"/>
      <c r="O23" s="15" t="s">
        <v>1194</v>
      </c>
      <c r="Q23" s="1009"/>
    </row>
    <row r="24" spans="2:17" ht="11.15" customHeight="1" x14ac:dyDescent="0.25">
      <c r="B24" s="1646"/>
      <c r="C24" s="1064"/>
      <c r="D24" s="1107"/>
      <c r="E24" s="1481"/>
      <c r="F24" s="1226">
        <v>6</v>
      </c>
      <c r="G24" s="1179"/>
      <c r="H24" s="1179"/>
      <c r="I24" s="1179"/>
      <c r="J24" s="1179">
        <v>0</v>
      </c>
      <c r="K24" s="1179"/>
      <c r="L24" s="1179"/>
      <c r="M24" s="1179"/>
      <c r="N24" s="1656"/>
      <c r="Q24" s="1009"/>
    </row>
    <row r="25" spans="2:17" ht="20.149999999999999" customHeight="1" x14ac:dyDescent="0.25">
      <c r="B25" s="1646" t="s">
        <v>576</v>
      </c>
      <c r="C25" s="1064"/>
      <c r="D25" s="1107" t="s">
        <v>876</v>
      </c>
      <c r="E25" s="1466">
        <f>(1/13)</f>
        <v>7.6923076923076927E-2</v>
      </c>
      <c r="F25" s="1478" t="s">
        <v>2</v>
      </c>
      <c r="G25" s="1479"/>
      <c r="H25" s="1479" t="s">
        <v>2</v>
      </c>
      <c r="I25" s="1479"/>
      <c r="J25" s="1440" t="s">
        <v>869</v>
      </c>
      <c r="K25" s="1440"/>
      <c r="L25" s="1440"/>
      <c r="M25" s="1440"/>
      <c r="N25" s="1447"/>
      <c r="O25" s="15" t="s">
        <v>1195</v>
      </c>
      <c r="Q25" s="1009"/>
    </row>
    <row r="26" spans="2:17" ht="13" thickBot="1" x14ac:dyDescent="0.3">
      <c r="B26" s="1647"/>
      <c r="C26" s="1068"/>
      <c r="D26" s="1108"/>
      <c r="E26" s="1481"/>
      <c r="F26" s="1537">
        <v>6</v>
      </c>
      <c r="G26" s="1227"/>
      <c r="H26" s="1227"/>
      <c r="I26" s="1227"/>
      <c r="J26" s="1227">
        <v>0</v>
      </c>
      <c r="K26" s="1227"/>
      <c r="L26" s="1227"/>
      <c r="M26" s="1227"/>
      <c r="N26" s="1645"/>
      <c r="Q26" s="1009"/>
    </row>
    <row r="27" spans="2:17" ht="29.25" customHeight="1" x14ac:dyDescent="0.25">
      <c r="D27" s="1162" t="s">
        <v>800</v>
      </c>
      <c r="E27" s="1162"/>
      <c r="F27" s="1162"/>
      <c r="G27" s="1162"/>
      <c r="H27" s="1162"/>
      <c r="I27" s="1162"/>
      <c r="J27" s="1162"/>
      <c r="K27" s="1162"/>
      <c r="L27" s="1162"/>
      <c r="M27" s="1162"/>
      <c r="N27" s="1162"/>
      <c r="O27" s="627"/>
    </row>
    <row r="28" spans="2:17" ht="16" customHeight="1" x14ac:dyDescent="0.25">
      <c r="D28" s="878" t="s">
        <v>801</v>
      </c>
      <c r="E28" s="816"/>
      <c r="F28" s="816"/>
      <c r="G28" s="816"/>
      <c r="H28" s="816"/>
      <c r="I28" s="816"/>
      <c r="J28" s="816"/>
      <c r="K28" s="816"/>
      <c r="L28" s="816"/>
      <c r="M28" s="816"/>
      <c r="N28" s="816"/>
    </row>
    <row r="29" spans="2:17" x14ac:dyDescent="0.25">
      <c r="D29" s="55"/>
    </row>
  </sheetData>
  <mergeCells count="62">
    <mergeCell ref="D27:N27"/>
    <mergeCell ref="D10:D11"/>
    <mergeCell ref="F24:I24"/>
    <mergeCell ref="J24:N24"/>
    <mergeCell ref="F25:I25"/>
    <mergeCell ref="J25:N25"/>
    <mergeCell ref="E23:E24"/>
    <mergeCell ref="E25:E26"/>
    <mergeCell ref="G19:M19"/>
    <mergeCell ref="E16:E18"/>
    <mergeCell ref="G17:H17"/>
    <mergeCell ref="G18:H18"/>
    <mergeCell ref="G20:H20"/>
    <mergeCell ref="G21:H21"/>
    <mergeCell ref="G16:M16"/>
    <mergeCell ref="F23:I23"/>
    <mergeCell ref="G14:H14"/>
    <mergeCell ref="E2:E4"/>
    <mergeCell ref="F2:N4"/>
    <mergeCell ref="G13:M13"/>
    <mergeCell ref="K6:N6"/>
    <mergeCell ref="F7:G7"/>
    <mergeCell ref="H7:I7"/>
    <mergeCell ref="K7:N7"/>
    <mergeCell ref="F6:G6"/>
    <mergeCell ref="H6:I6"/>
    <mergeCell ref="F8:G8"/>
    <mergeCell ref="H8:I8"/>
    <mergeCell ref="J8:L8"/>
    <mergeCell ref="F9:G9"/>
    <mergeCell ref="H9:I9"/>
    <mergeCell ref="F10:H10"/>
    <mergeCell ref="F11:H11"/>
    <mergeCell ref="I10:K10"/>
    <mergeCell ref="I11:K11"/>
    <mergeCell ref="D1:N1"/>
    <mergeCell ref="M8:N8"/>
    <mergeCell ref="M9:N9"/>
    <mergeCell ref="J9:L9"/>
    <mergeCell ref="L10:N10"/>
    <mergeCell ref="L11:N11"/>
    <mergeCell ref="E10:E11"/>
    <mergeCell ref="C3:C4"/>
    <mergeCell ref="B16:B18"/>
    <mergeCell ref="B19:B21"/>
    <mergeCell ref="E19:E21"/>
    <mergeCell ref="B2:C2"/>
    <mergeCell ref="B3:B4"/>
    <mergeCell ref="E13:E15"/>
    <mergeCell ref="B13:B15"/>
    <mergeCell ref="B6:B7"/>
    <mergeCell ref="E6:E7"/>
    <mergeCell ref="D6:D7"/>
    <mergeCell ref="D8:D9"/>
    <mergeCell ref="B8:B9"/>
    <mergeCell ref="E8:E9"/>
    <mergeCell ref="B10:B11"/>
    <mergeCell ref="J23:N23"/>
    <mergeCell ref="F26:I26"/>
    <mergeCell ref="J26:N26"/>
    <mergeCell ref="B23:B24"/>
    <mergeCell ref="B25:B26"/>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5 B20:B21 B17:B18 B14:B15" twoDigitTextYear="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autoPageBreaks="0"/>
  </sheetPr>
  <dimension ref="B1:AB33"/>
  <sheetViews>
    <sheetView zoomScale="70" zoomScaleNormal="70" workbookViewId="0">
      <selection activeCell="O6" sqref="O6"/>
    </sheetView>
  </sheetViews>
  <sheetFormatPr defaultColWidth="9.1796875" defaultRowHeight="12.5" x14ac:dyDescent="0.25"/>
  <cols>
    <col min="1" max="1" width="3.54296875" style="15" customWidth="1"/>
    <col min="2" max="2" width="7.81640625" style="15" customWidth="1"/>
    <col min="3" max="3" width="9" style="15" customWidth="1"/>
    <col min="4" max="4" width="62.54296875" style="15" customWidth="1"/>
    <col min="5" max="5" width="6.7265625" style="149" customWidth="1"/>
    <col min="6" max="6" width="13" style="15" customWidth="1"/>
    <col min="7" max="7" width="7.26953125" style="15" customWidth="1"/>
    <col min="8" max="8" width="7.7265625" style="15" customWidth="1"/>
    <col min="9" max="9" width="6.7265625" style="15" customWidth="1"/>
    <col min="10" max="10" width="13.81640625" style="15" customWidth="1"/>
    <col min="11" max="11" width="14.453125" style="15" customWidth="1"/>
    <col min="12" max="12" width="15" style="15" customWidth="1"/>
    <col min="13" max="13" width="11.7265625" style="15" customWidth="1"/>
    <col min="14" max="14" width="4.26953125" style="15" customWidth="1"/>
    <col min="15" max="15" width="61.1796875" style="15" customWidth="1"/>
    <col min="16" max="25" width="9.1796875" style="15"/>
    <col min="26" max="26" width="20.453125" style="15" customWidth="1"/>
    <col min="27" max="16384" width="9.1796875" style="15"/>
  </cols>
  <sheetData>
    <row r="1" spans="2:28" ht="22.5" customHeight="1" thickBot="1" x14ac:dyDescent="0.3">
      <c r="D1" s="1429" t="s">
        <v>781</v>
      </c>
      <c r="E1" s="1430"/>
      <c r="F1" s="1430"/>
      <c r="G1" s="1430"/>
      <c r="H1" s="1430"/>
      <c r="I1" s="1430"/>
      <c r="J1" s="1430"/>
      <c r="K1" s="1430"/>
      <c r="L1" s="1430"/>
      <c r="M1" s="1430"/>
      <c r="N1" s="1431"/>
      <c r="O1" s="1145" t="s">
        <v>1299</v>
      </c>
    </row>
    <row r="2" spans="2:28" ht="23.25" customHeight="1" thickBot="1" x14ac:dyDescent="0.3">
      <c r="B2" s="1410" t="s">
        <v>348</v>
      </c>
      <c r="C2" s="1410"/>
      <c r="D2" s="1110"/>
      <c r="E2" s="1205" t="s">
        <v>350</v>
      </c>
      <c r="F2" s="1546" t="s">
        <v>0</v>
      </c>
      <c r="G2" s="1546"/>
      <c r="H2" s="1546"/>
      <c r="I2" s="1546"/>
      <c r="J2" s="1546"/>
      <c r="K2" s="1546"/>
      <c r="L2" s="1546"/>
      <c r="M2" s="1546"/>
      <c r="N2" s="1547"/>
    </row>
    <row r="3" spans="2:28" ht="24" customHeight="1" x14ac:dyDescent="0.25">
      <c r="B3" s="1483" t="s">
        <v>294</v>
      </c>
      <c r="C3" s="1483" t="s">
        <v>328</v>
      </c>
      <c r="D3" s="1111"/>
      <c r="E3" s="1206"/>
      <c r="F3" s="1549"/>
      <c r="G3" s="1549"/>
      <c r="H3" s="1549"/>
      <c r="I3" s="1549"/>
      <c r="J3" s="1549"/>
      <c r="K3" s="1549"/>
      <c r="L3" s="1549"/>
      <c r="M3" s="1549"/>
      <c r="N3" s="1550"/>
    </row>
    <row r="4" spans="2:28" ht="10.5" customHeight="1" thickBot="1" x14ac:dyDescent="0.3">
      <c r="B4" s="1419"/>
      <c r="C4" s="1419" t="s">
        <v>301</v>
      </c>
      <c r="D4" s="1112"/>
      <c r="E4" s="1411"/>
      <c r="F4" s="1552"/>
      <c r="G4" s="1552"/>
      <c r="H4" s="1552"/>
      <c r="I4" s="1552"/>
      <c r="J4" s="1552"/>
      <c r="K4" s="1552"/>
      <c r="L4" s="1552"/>
      <c r="M4" s="1552"/>
      <c r="N4" s="1553"/>
    </row>
    <row r="5" spans="2:28" x14ac:dyDescent="0.25">
      <c r="B5" s="500"/>
      <c r="C5" s="500"/>
      <c r="D5" s="1113" t="s">
        <v>884</v>
      </c>
      <c r="E5" s="140"/>
      <c r="F5" s="1065"/>
      <c r="G5" s="1065"/>
      <c r="H5" s="1065"/>
      <c r="I5" s="1065"/>
      <c r="J5" s="1065"/>
      <c r="K5" s="1065"/>
      <c r="L5" s="1065"/>
      <c r="M5" s="1065"/>
      <c r="N5" s="1070"/>
      <c r="P5" s="73"/>
      <c r="Q5" s="73"/>
      <c r="R5" s="73"/>
      <c r="S5" s="73"/>
      <c r="T5" s="73"/>
      <c r="U5" s="73"/>
      <c r="V5" s="73"/>
      <c r="W5" s="73"/>
      <c r="X5" s="73"/>
      <c r="Y5" s="73"/>
      <c r="Z5" s="73"/>
      <c r="AA5" s="73"/>
      <c r="AB5" s="73"/>
    </row>
    <row r="6" spans="2:28" ht="121" customHeight="1" x14ac:dyDescent="0.25">
      <c r="B6" s="1468" t="s">
        <v>576</v>
      </c>
      <c r="C6" s="474"/>
      <c r="D6" s="1114" t="s">
        <v>877</v>
      </c>
      <c r="E6" s="1462">
        <f>(1/13)</f>
        <v>7.6923076923076927E-2</v>
      </c>
      <c r="F6" s="1476" t="s">
        <v>868</v>
      </c>
      <c r="G6" s="1433"/>
      <c r="H6" s="1476" t="s">
        <v>732</v>
      </c>
      <c r="I6" s="1433"/>
      <c r="J6" s="1065" t="s">
        <v>733</v>
      </c>
      <c r="K6" s="1065" t="s">
        <v>734</v>
      </c>
      <c r="L6" s="1065" t="s">
        <v>735</v>
      </c>
      <c r="M6" s="1433" t="s">
        <v>736</v>
      </c>
      <c r="N6" s="1477"/>
      <c r="O6" s="68" t="s">
        <v>1196</v>
      </c>
    </row>
    <row r="7" spans="2:28" ht="17.25" customHeight="1" x14ac:dyDescent="0.25">
      <c r="B7" s="1673"/>
      <c r="C7" s="474"/>
      <c r="D7" s="1114" t="s">
        <v>329</v>
      </c>
      <c r="E7" s="1630"/>
      <c r="F7" s="1071" t="s">
        <v>3</v>
      </c>
      <c r="G7" s="1025" t="s">
        <v>2</v>
      </c>
      <c r="H7" s="1478" t="s">
        <v>304</v>
      </c>
      <c r="I7" s="1479"/>
      <c r="J7" s="1072" t="s">
        <v>304</v>
      </c>
      <c r="K7" s="1072" t="s">
        <v>304</v>
      </c>
      <c r="L7" s="1072" t="s">
        <v>304</v>
      </c>
      <c r="M7" s="1479" t="s">
        <v>304</v>
      </c>
      <c r="N7" s="1480"/>
      <c r="O7" s="1132" t="s">
        <v>1197</v>
      </c>
      <c r="P7" s="166"/>
      <c r="Q7" s="166"/>
      <c r="R7" s="166"/>
      <c r="S7" s="166"/>
      <c r="T7" s="166"/>
      <c r="U7" s="166"/>
      <c r="V7" s="166"/>
      <c r="W7" s="166"/>
      <c r="X7" s="166"/>
      <c r="Y7" s="166"/>
      <c r="Z7" s="166"/>
    </row>
    <row r="8" spans="2:28" ht="17.25" customHeight="1" x14ac:dyDescent="0.25">
      <c r="B8" s="477"/>
      <c r="C8" s="474"/>
      <c r="D8" s="1114"/>
      <c r="E8" s="1463"/>
      <c r="F8" s="1040">
        <v>0</v>
      </c>
      <c r="G8" s="1039">
        <v>1</v>
      </c>
      <c r="H8" s="1226">
        <v>2</v>
      </c>
      <c r="I8" s="1179"/>
      <c r="J8" s="1039">
        <v>3</v>
      </c>
      <c r="K8" s="1039">
        <v>4</v>
      </c>
      <c r="L8" s="1039">
        <v>5</v>
      </c>
      <c r="M8" s="1179">
        <v>6</v>
      </c>
      <c r="N8" s="1238"/>
      <c r="P8" s="337"/>
      <c r="Q8" s="337"/>
      <c r="R8" s="337"/>
      <c r="S8" s="337"/>
      <c r="T8" s="337"/>
      <c r="U8" s="337"/>
      <c r="V8" s="337"/>
      <c r="W8" s="337"/>
      <c r="X8" s="337"/>
      <c r="Y8" s="337"/>
      <c r="Z8" s="337"/>
    </row>
    <row r="9" spans="2:28" ht="51" customHeight="1" x14ac:dyDescent="0.25">
      <c r="B9" s="1674" t="s">
        <v>576</v>
      </c>
      <c r="C9" s="474"/>
      <c r="D9" s="1115"/>
      <c r="E9" s="1462">
        <f>(1/13)</f>
        <v>7.6923076923076927E-2</v>
      </c>
      <c r="F9" s="1464" t="s">
        <v>868</v>
      </c>
      <c r="G9" s="1445"/>
      <c r="H9" s="1670" t="s">
        <v>732</v>
      </c>
      <c r="I9" s="1671"/>
      <c r="J9" s="1083" t="s">
        <v>733</v>
      </c>
      <c r="K9" s="1083" t="s">
        <v>734</v>
      </c>
      <c r="L9" s="1083" t="s">
        <v>735</v>
      </c>
      <c r="M9" s="1671" t="s">
        <v>736</v>
      </c>
      <c r="N9" s="1672"/>
      <c r="P9" s="166"/>
      <c r="Q9" s="166"/>
      <c r="R9" s="166"/>
      <c r="S9" s="166"/>
      <c r="T9" s="166"/>
      <c r="U9" s="166"/>
      <c r="V9" s="166"/>
      <c r="W9" s="166"/>
      <c r="X9" s="166"/>
      <c r="Y9" s="166"/>
      <c r="Z9" s="166"/>
      <c r="AA9" s="166"/>
      <c r="AB9" s="166"/>
    </row>
    <row r="10" spans="2:28" ht="24" customHeight="1" x14ac:dyDescent="0.25">
      <c r="B10" s="1674"/>
      <c r="C10" s="1014"/>
      <c r="D10" s="1114" t="s">
        <v>444</v>
      </c>
      <c r="E10" s="1630"/>
      <c r="F10" s="1478" t="s">
        <v>129</v>
      </c>
      <c r="G10" s="1504"/>
      <c r="H10" s="1478" t="s">
        <v>681</v>
      </c>
      <c r="I10" s="1479"/>
      <c r="J10" s="1479" t="s">
        <v>128</v>
      </c>
      <c r="K10" s="1479"/>
      <c r="L10" s="1479" t="s">
        <v>129</v>
      </c>
      <c r="M10" s="1479"/>
      <c r="N10" s="1480"/>
      <c r="O10" s="1132" t="s">
        <v>1198</v>
      </c>
      <c r="P10" s="166"/>
      <c r="Q10" s="166"/>
      <c r="R10" s="166"/>
      <c r="S10" s="166"/>
      <c r="T10" s="166"/>
      <c r="U10" s="166"/>
      <c r="V10" s="166"/>
      <c r="W10" s="166"/>
      <c r="X10" s="166"/>
      <c r="Y10" s="166"/>
      <c r="Z10" s="166"/>
      <c r="AA10" s="337"/>
      <c r="AB10" s="337"/>
    </row>
    <row r="11" spans="2:28" x14ac:dyDescent="0.25">
      <c r="B11" s="1674"/>
      <c r="C11" s="474"/>
      <c r="D11" s="1114"/>
      <c r="E11" s="1463"/>
      <c r="F11" s="1226">
        <v>0</v>
      </c>
      <c r="G11" s="1509"/>
      <c r="H11" s="1226">
        <v>6</v>
      </c>
      <c r="I11" s="1179"/>
      <c r="J11" s="1026">
        <v>3</v>
      </c>
      <c r="K11" s="1026"/>
      <c r="L11" s="1179">
        <v>0</v>
      </c>
      <c r="M11" s="1179"/>
      <c r="N11" s="1238"/>
      <c r="P11" s="166"/>
      <c r="Q11" s="166"/>
      <c r="R11" s="166"/>
      <c r="S11" s="166"/>
      <c r="T11" s="166"/>
      <c r="U11" s="166"/>
      <c r="V11" s="166"/>
      <c r="W11" s="166"/>
      <c r="X11" s="166"/>
      <c r="Y11" s="166"/>
      <c r="Z11" s="166"/>
      <c r="AA11" s="166"/>
      <c r="AB11" s="166"/>
    </row>
    <row r="12" spans="2:28" ht="28" customHeight="1" x14ac:dyDescent="0.25">
      <c r="B12" s="1674" t="s">
        <v>576</v>
      </c>
      <c r="C12" s="474"/>
      <c r="D12" s="1115"/>
      <c r="E12" s="1462">
        <f>(1/13)</f>
        <v>7.6923076923076927E-2</v>
      </c>
      <c r="F12" s="1670" t="s">
        <v>681</v>
      </c>
      <c r="G12" s="1671"/>
      <c r="H12" s="1671"/>
      <c r="I12" s="1671"/>
      <c r="J12" s="1671" t="s">
        <v>128</v>
      </c>
      <c r="K12" s="1671"/>
      <c r="L12" s="1671" t="s">
        <v>129</v>
      </c>
      <c r="M12" s="1671"/>
      <c r="N12" s="1672"/>
      <c r="AA12" s="166"/>
      <c r="AB12" s="166"/>
    </row>
    <row r="13" spans="2:28" ht="28" customHeight="1" x14ac:dyDescent="0.25">
      <c r="B13" s="1674"/>
      <c r="C13" s="1014"/>
      <c r="D13" s="1114" t="s">
        <v>597</v>
      </c>
      <c r="E13" s="1630"/>
      <c r="F13" s="1668" t="s">
        <v>2</v>
      </c>
      <c r="G13" s="1669"/>
      <c r="H13" s="1669" t="s">
        <v>3</v>
      </c>
      <c r="I13" s="1669"/>
      <c r="J13" s="1669" t="s">
        <v>304</v>
      </c>
      <c r="K13" s="1669"/>
      <c r="L13" s="1479" t="s">
        <v>304</v>
      </c>
      <c r="M13" s="1479"/>
      <c r="N13" s="1480"/>
      <c r="O13" s="1132" t="s">
        <v>1199</v>
      </c>
      <c r="AA13" s="166"/>
      <c r="AB13" s="166"/>
    </row>
    <row r="14" spans="2:28" x14ac:dyDescent="0.25">
      <c r="B14" s="1674"/>
      <c r="C14" s="474"/>
      <c r="D14" s="1114"/>
      <c r="E14" s="1463"/>
      <c r="F14" s="1226">
        <v>6</v>
      </c>
      <c r="G14" s="1179"/>
      <c r="H14" s="1179">
        <v>0</v>
      </c>
      <c r="I14" s="1179"/>
      <c r="J14" s="1179">
        <v>0</v>
      </c>
      <c r="K14" s="1179"/>
      <c r="L14" s="1179">
        <v>0</v>
      </c>
      <c r="M14" s="1179"/>
      <c r="N14" s="1238"/>
    </row>
    <row r="15" spans="2:28" ht="22.5" customHeight="1" x14ac:dyDescent="0.25">
      <c r="B15" s="1674" t="s">
        <v>576</v>
      </c>
      <c r="C15" s="1674"/>
      <c r="D15" s="1116" t="s">
        <v>882</v>
      </c>
      <c r="E15" s="1466">
        <f>(1/13)</f>
        <v>7.6923076923076927E-2</v>
      </c>
      <c r="F15" s="1170" t="s">
        <v>3</v>
      </c>
      <c r="G15" s="1171"/>
      <c r="H15" s="1171" t="s">
        <v>777</v>
      </c>
      <c r="I15" s="1171"/>
      <c r="J15" s="1171"/>
      <c r="K15" s="1171"/>
      <c r="L15" s="1171" t="s">
        <v>2</v>
      </c>
      <c r="M15" s="1171"/>
      <c r="N15" s="1175"/>
      <c r="O15" s="1132" t="s">
        <v>997</v>
      </c>
    </row>
    <row r="16" spans="2:28" ht="14.15" customHeight="1" x14ac:dyDescent="0.25">
      <c r="B16" s="1674"/>
      <c r="C16" s="1674"/>
      <c r="D16" s="1116"/>
      <c r="E16" s="1467"/>
      <c r="F16" s="1226">
        <v>0</v>
      </c>
      <c r="G16" s="1179"/>
      <c r="H16" s="1179">
        <v>1</v>
      </c>
      <c r="I16" s="1179"/>
      <c r="J16" s="1179"/>
      <c r="K16" s="1179"/>
      <c r="L16" s="1179">
        <v>6</v>
      </c>
      <c r="M16" s="1179"/>
      <c r="N16" s="1238"/>
    </row>
    <row r="17" spans="2:28" ht="40.5" customHeight="1" x14ac:dyDescent="0.25">
      <c r="B17" s="1676"/>
      <c r="C17" s="589"/>
      <c r="D17" s="1117" t="s">
        <v>891</v>
      </c>
      <c r="E17" s="1666">
        <f>(1/13)</f>
        <v>7.6923076923076927E-2</v>
      </c>
      <c r="F17" s="1170" t="s">
        <v>573</v>
      </c>
      <c r="G17" s="1171"/>
      <c r="H17" s="1171"/>
      <c r="I17" s="1171" t="s">
        <v>574</v>
      </c>
      <c r="J17" s="1171"/>
      <c r="K17" s="1171"/>
      <c r="L17" s="1171" t="s">
        <v>575</v>
      </c>
      <c r="M17" s="1171"/>
      <c r="N17" s="1175"/>
      <c r="O17" s="1132" t="s">
        <v>1200</v>
      </c>
    </row>
    <row r="18" spans="2:28" ht="13" customHeight="1" x14ac:dyDescent="0.25">
      <c r="B18" s="1676"/>
      <c r="C18" s="589"/>
      <c r="D18" s="1118"/>
      <c r="E18" s="1667"/>
      <c r="F18" s="1226">
        <v>0</v>
      </c>
      <c r="G18" s="1179"/>
      <c r="H18" s="1179"/>
      <c r="I18" s="1179">
        <v>6</v>
      </c>
      <c r="J18" s="1179"/>
      <c r="K18" s="1179"/>
      <c r="L18" s="1179">
        <v>6</v>
      </c>
      <c r="M18" s="1179"/>
      <c r="N18" s="1238"/>
    </row>
    <row r="19" spans="2:28" ht="18" customHeight="1" x14ac:dyDescent="0.25">
      <c r="B19" s="474"/>
      <c r="C19" s="474"/>
      <c r="D19" s="883" t="s">
        <v>883</v>
      </c>
      <c r="E19" s="620"/>
      <c r="F19" s="1089"/>
      <c r="G19" s="1089"/>
      <c r="H19" s="1089"/>
      <c r="I19" s="1089"/>
      <c r="J19" s="1089"/>
      <c r="K19" s="1089"/>
      <c r="L19" s="1089"/>
      <c r="M19" s="1089"/>
      <c r="N19" s="1090"/>
    </row>
    <row r="20" spans="2:28" s="166" customFormat="1" ht="27" customHeight="1" x14ac:dyDescent="0.25">
      <c r="B20" s="1674" t="s">
        <v>576</v>
      </c>
      <c r="C20" s="488"/>
      <c r="D20" s="1117" t="s">
        <v>598</v>
      </c>
      <c r="E20" s="338"/>
      <c r="F20" s="1001" t="s">
        <v>379</v>
      </c>
      <c r="G20" s="1222" t="s">
        <v>2</v>
      </c>
      <c r="H20" s="1217"/>
      <c r="I20" s="1222" t="s">
        <v>682</v>
      </c>
      <c r="J20" s="1216"/>
      <c r="K20" s="1217"/>
      <c r="L20" s="1222" t="s">
        <v>3</v>
      </c>
      <c r="M20" s="1216"/>
      <c r="N20" s="1223"/>
      <c r="O20" s="1135" t="s">
        <v>1201</v>
      </c>
      <c r="P20" s="15"/>
      <c r="Q20" s="15"/>
      <c r="R20" s="15"/>
      <c r="S20" s="15"/>
      <c r="T20" s="15"/>
      <c r="U20" s="15"/>
      <c r="V20" s="15"/>
      <c r="W20" s="15"/>
      <c r="X20" s="15"/>
      <c r="Y20" s="15"/>
      <c r="Z20" s="15"/>
      <c r="AA20" s="15"/>
      <c r="AB20" s="15"/>
    </row>
    <row r="21" spans="2:28" s="337" customFormat="1" ht="36" customHeight="1" x14ac:dyDescent="0.25">
      <c r="B21" s="1674"/>
      <c r="C21" s="1395" t="s">
        <v>9</v>
      </c>
      <c r="D21" s="623" t="s">
        <v>599</v>
      </c>
      <c r="E21" s="1053"/>
      <c r="F21" s="1002" t="s">
        <v>379</v>
      </c>
      <c r="G21" s="1186" t="s">
        <v>380</v>
      </c>
      <c r="H21" s="1375"/>
      <c r="I21" s="1045" t="s">
        <v>2</v>
      </c>
      <c r="J21" s="1043" t="s">
        <v>682</v>
      </c>
      <c r="K21" s="1049" t="s">
        <v>3</v>
      </c>
      <c r="L21" s="1045" t="s">
        <v>2</v>
      </c>
      <c r="M21" s="1043" t="s">
        <v>682</v>
      </c>
      <c r="N21" s="1044" t="s">
        <v>3</v>
      </c>
      <c r="O21" s="1135" t="s">
        <v>1202</v>
      </c>
      <c r="P21" s="15"/>
      <c r="Q21" s="15"/>
      <c r="R21" s="15"/>
      <c r="S21" s="15"/>
      <c r="T21" s="15"/>
      <c r="U21" s="15"/>
      <c r="V21" s="15"/>
      <c r="W21" s="15"/>
      <c r="X21" s="15"/>
      <c r="Y21" s="15"/>
      <c r="Z21" s="15"/>
      <c r="AA21" s="15"/>
      <c r="AB21" s="15"/>
    </row>
    <row r="22" spans="2:28" s="166" customFormat="1" ht="12.65" customHeight="1" x14ac:dyDescent="0.25">
      <c r="B22" s="1674"/>
      <c r="C22" s="1395"/>
      <c r="D22" s="1119"/>
      <c r="E22" s="1053">
        <f>(1/13)*(1/2)</f>
        <v>3.8461538461538464E-2</v>
      </c>
      <c r="F22" s="336">
        <v>0</v>
      </c>
      <c r="G22" s="1376">
        <v>6</v>
      </c>
      <c r="H22" s="1493"/>
      <c r="I22" s="1055">
        <v>3</v>
      </c>
      <c r="J22" s="1074">
        <v>4</v>
      </c>
      <c r="K22" s="1056">
        <v>5</v>
      </c>
      <c r="L22" s="1074">
        <v>0</v>
      </c>
      <c r="M22" s="1074">
        <v>1.5</v>
      </c>
      <c r="N22" s="1078">
        <v>3</v>
      </c>
      <c r="P22" s="15"/>
      <c r="Q22" s="15"/>
      <c r="R22" s="15"/>
      <c r="S22" s="15"/>
      <c r="T22" s="15"/>
      <c r="U22" s="15"/>
      <c r="V22" s="15"/>
      <c r="W22" s="15"/>
      <c r="X22" s="15"/>
      <c r="Y22" s="15"/>
      <c r="Z22" s="15"/>
      <c r="AA22" s="15"/>
      <c r="AB22" s="15"/>
    </row>
    <row r="23" spans="2:28" s="166" customFormat="1" ht="33.65" customHeight="1" x14ac:dyDescent="0.25">
      <c r="B23" s="1674"/>
      <c r="C23" s="988"/>
      <c r="D23" s="623" t="s">
        <v>600</v>
      </c>
      <c r="E23" s="1053"/>
      <c r="F23" s="1002" t="s">
        <v>379</v>
      </c>
      <c r="G23" s="1186" t="s">
        <v>380</v>
      </c>
      <c r="H23" s="1375"/>
      <c r="I23" s="1045" t="s">
        <v>2</v>
      </c>
      <c r="J23" s="1043" t="s">
        <v>682</v>
      </c>
      <c r="K23" s="1049" t="s">
        <v>3</v>
      </c>
      <c r="L23" s="1045" t="s">
        <v>2</v>
      </c>
      <c r="M23" s="1043" t="s">
        <v>682</v>
      </c>
      <c r="N23" s="1044" t="s">
        <v>3</v>
      </c>
      <c r="O23" s="1135" t="s">
        <v>1203</v>
      </c>
      <c r="P23" s="15"/>
      <c r="Q23" s="15"/>
      <c r="R23" s="15"/>
      <c r="S23" s="15"/>
      <c r="T23" s="15"/>
      <c r="U23" s="15"/>
      <c r="V23" s="15"/>
      <c r="W23" s="15"/>
      <c r="X23" s="15"/>
      <c r="Y23" s="15"/>
      <c r="Z23" s="15"/>
      <c r="AA23" s="15"/>
      <c r="AB23" s="15"/>
    </row>
    <row r="24" spans="2:28" s="166" customFormat="1" ht="13" thickBot="1" x14ac:dyDescent="0.3">
      <c r="B24" s="1675"/>
      <c r="C24" s="893" t="s">
        <v>9</v>
      </c>
      <c r="D24" s="1120"/>
      <c r="E24" s="1054">
        <f>(1/13)*(1/2)</f>
        <v>3.8461538461538464E-2</v>
      </c>
      <c r="F24" s="1121">
        <v>0</v>
      </c>
      <c r="G24" s="1537">
        <v>6</v>
      </c>
      <c r="H24" s="1227"/>
      <c r="I24" s="1076">
        <v>5</v>
      </c>
      <c r="J24" s="1067">
        <v>4</v>
      </c>
      <c r="K24" s="1081">
        <v>3</v>
      </c>
      <c r="L24" s="1076">
        <v>3</v>
      </c>
      <c r="M24" s="1067">
        <v>1.5</v>
      </c>
      <c r="N24" s="1077">
        <v>0</v>
      </c>
      <c r="P24" s="15"/>
      <c r="Q24" s="15"/>
      <c r="R24" s="15"/>
      <c r="S24" s="15"/>
      <c r="T24" s="15"/>
      <c r="U24" s="15"/>
      <c r="V24" s="15"/>
      <c r="W24" s="15"/>
      <c r="X24" s="15"/>
      <c r="Y24" s="15"/>
      <c r="Z24" s="15"/>
      <c r="AA24" s="15"/>
      <c r="AB24" s="15"/>
    </row>
    <row r="25" spans="2:28" ht="13" thickBot="1" x14ac:dyDescent="0.3">
      <c r="B25" s="334"/>
      <c r="C25" s="335"/>
      <c r="D25" s="77" t="s">
        <v>8</v>
      </c>
      <c r="E25" s="1559" t="s">
        <v>349</v>
      </c>
      <c r="F25" s="1559"/>
      <c r="G25" s="1559"/>
      <c r="H25" s="1559"/>
      <c r="I25" s="1559"/>
      <c r="J25" s="1559"/>
      <c r="K25" s="1559"/>
      <c r="L25" s="1559"/>
      <c r="M25" s="1559"/>
      <c r="N25" s="1559"/>
    </row>
    <row r="26" spans="2:28" ht="20.149999999999999" customHeight="1" x14ac:dyDescent="0.25">
      <c r="D26" s="1664" t="s">
        <v>799</v>
      </c>
      <c r="E26" s="1665"/>
      <c r="F26" s="1665"/>
      <c r="G26" s="1665"/>
      <c r="H26" s="1665"/>
      <c r="I26" s="1665"/>
      <c r="J26" s="1665"/>
      <c r="K26" s="1665"/>
      <c r="L26" s="1665"/>
      <c r="M26" s="1665"/>
      <c r="N26" s="1665"/>
    </row>
    <row r="27" spans="2:28" ht="22" customHeight="1" x14ac:dyDescent="0.25">
      <c r="D27" s="1161" t="s">
        <v>801</v>
      </c>
      <c r="E27" s="1661"/>
      <c r="F27" s="1661"/>
      <c r="G27" s="1661"/>
      <c r="H27" s="1661"/>
      <c r="I27" s="1661"/>
      <c r="J27" s="1661"/>
      <c r="K27" s="1661"/>
      <c r="L27" s="1661"/>
      <c r="M27" s="1661"/>
      <c r="N27" s="1661"/>
    </row>
    <row r="28" spans="2:28" ht="22.5" customHeight="1" x14ac:dyDescent="0.25">
      <c r="D28" s="1660" t="s">
        <v>878</v>
      </c>
      <c r="E28" s="1660"/>
      <c r="F28" s="1660"/>
      <c r="G28" s="1660"/>
      <c r="H28" s="1660"/>
      <c r="I28" s="1660"/>
      <c r="J28" s="1660"/>
      <c r="K28" s="1660"/>
      <c r="L28" s="1660"/>
      <c r="M28" s="1660"/>
      <c r="N28" s="1660"/>
    </row>
    <row r="29" spans="2:28" ht="14.5" customHeight="1" x14ac:dyDescent="0.25">
      <c r="D29" s="1660" t="s">
        <v>879</v>
      </c>
      <c r="E29" s="1660"/>
      <c r="F29" s="1660"/>
      <c r="G29" s="1660"/>
      <c r="H29" s="1660"/>
      <c r="I29" s="1660"/>
      <c r="J29" s="1660"/>
      <c r="K29" s="1660"/>
      <c r="L29" s="1660"/>
      <c r="M29" s="1660"/>
      <c r="N29" s="1660"/>
    </row>
    <row r="30" spans="2:28" ht="52.5" customHeight="1" x14ac:dyDescent="0.25">
      <c r="D30" s="1660" t="s">
        <v>898</v>
      </c>
      <c r="E30" s="1660"/>
      <c r="F30" s="1660"/>
      <c r="G30" s="1660"/>
      <c r="H30" s="1660"/>
      <c r="I30" s="1660"/>
      <c r="J30" s="1660"/>
      <c r="K30" s="1660"/>
      <c r="L30" s="1660"/>
      <c r="M30" s="1660"/>
      <c r="N30" s="1660"/>
    </row>
    <row r="31" spans="2:28" ht="16.5" customHeight="1" x14ac:dyDescent="0.25">
      <c r="D31" s="1660" t="s">
        <v>880</v>
      </c>
      <c r="E31" s="1616"/>
      <c r="F31" s="1616"/>
      <c r="G31" s="1616"/>
      <c r="H31" s="1616"/>
      <c r="I31" s="1616"/>
      <c r="J31" s="1616"/>
      <c r="K31" s="1616"/>
      <c r="L31" s="1616"/>
      <c r="M31" s="1616"/>
      <c r="N31" s="1616"/>
    </row>
    <row r="32" spans="2:28" ht="21" customHeight="1" x14ac:dyDescent="0.25">
      <c r="D32" s="1659" t="s">
        <v>881</v>
      </c>
      <c r="E32" s="1659"/>
      <c r="F32" s="1659"/>
      <c r="G32" s="1659"/>
      <c r="H32" s="1659"/>
      <c r="I32" s="1659"/>
      <c r="J32" s="1659"/>
      <c r="K32" s="1659"/>
      <c r="L32" s="1659"/>
      <c r="M32" s="1659"/>
      <c r="N32" s="1659"/>
    </row>
    <row r="33" spans="4:14" ht="20.25" customHeight="1" x14ac:dyDescent="0.25">
      <c r="D33" s="1662" t="s">
        <v>892</v>
      </c>
      <c r="E33" s="1663"/>
      <c r="F33" s="1663"/>
      <c r="G33" s="1663"/>
      <c r="H33" s="1663"/>
      <c r="I33" s="1663"/>
      <c r="J33" s="1663"/>
      <c r="K33" s="1663"/>
      <c r="L33" s="1663"/>
      <c r="M33" s="1663"/>
      <c r="N33" s="1663"/>
    </row>
  </sheetData>
  <mergeCells count="74">
    <mergeCell ref="D1:N1"/>
    <mergeCell ref="M6:N6"/>
    <mergeCell ref="M7:N7"/>
    <mergeCell ref="E2:E4"/>
    <mergeCell ref="F2:N4"/>
    <mergeCell ref="E6:E8"/>
    <mergeCell ref="F6:G6"/>
    <mergeCell ref="H6:I6"/>
    <mergeCell ref="H7:I7"/>
    <mergeCell ref="B2:C2"/>
    <mergeCell ref="B6:B7"/>
    <mergeCell ref="B3:B4"/>
    <mergeCell ref="C3:C4"/>
    <mergeCell ref="C21:C22"/>
    <mergeCell ref="B20:B24"/>
    <mergeCell ref="B12:B14"/>
    <mergeCell ref="B9:B11"/>
    <mergeCell ref="C15:C16"/>
    <mergeCell ref="B15:B18"/>
    <mergeCell ref="L14:N14"/>
    <mergeCell ref="L11:N11"/>
    <mergeCell ref="H9:I9"/>
    <mergeCell ref="H14:I14"/>
    <mergeCell ref="H8:I8"/>
    <mergeCell ref="M9:N9"/>
    <mergeCell ref="L13:N13"/>
    <mergeCell ref="L10:N10"/>
    <mergeCell ref="L12:N12"/>
    <mergeCell ref="M8:N8"/>
    <mergeCell ref="H11:I11"/>
    <mergeCell ref="J14:K14"/>
    <mergeCell ref="H10:I10"/>
    <mergeCell ref="J10:K10"/>
    <mergeCell ref="J12:K12"/>
    <mergeCell ref="J13:K13"/>
    <mergeCell ref="E9:E11"/>
    <mergeCell ref="E17:E18"/>
    <mergeCell ref="F17:H17"/>
    <mergeCell ref="F18:H18"/>
    <mergeCell ref="H15:K15"/>
    <mergeCell ref="F14:G14"/>
    <mergeCell ref="F11:G11"/>
    <mergeCell ref="E15:E16"/>
    <mergeCell ref="H16:K16"/>
    <mergeCell ref="F10:G10"/>
    <mergeCell ref="F13:G13"/>
    <mergeCell ref="F12:I12"/>
    <mergeCell ref="H13:I13"/>
    <mergeCell ref="E12:E14"/>
    <mergeCell ref="F9:G9"/>
    <mergeCell ref="D33:N33"/>
    <mergeCell ref="D26:N26"/>
    <mergeCell ref="G24:H24"/>
    <mergeCell ref="L20:N20"/>
    <mergeCell ref="D31:N31"/>
    <mergeCell ref="G21:H21"/>
    <mergeCell ref="G22:H22"/>
    <mergeCell ref="D28:N28"/>
    <mergeCell ref="E25:N25"/>
    <mergeCell ref="G20:H20"/>
    <mergeCell ref="G23:H23"/>
    <mergeCell ref="I20:K20"/>
    <mergeCell ref="L15:N15"/>
    <mergeCell ref="L16:N16"/>
    <mergeCell ref="D32:N32"/>
    <mergeCell ref="I17:K17"/>
    <mergeCell ref="I18:K18"/>
    <mergeCell ref="L17:N17"/>
    <mergeCell ref="L18:N18"/>
    <mergeCell ref="D29:N29"/>
    <mergeCell ref="D30:N30"/>
    <mergeCell ref="D27:N27"/>
    <mergeCell ref="F15:G15"/>
    <mergeCell ref="F16:G16"/>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ignoredErrors>
    <ignoredError sqref="C16 B14 B11 B19 B7:B8 B16 B21:B24"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autoPageBreaks="0"/>
  </sheetPr>
  <dimension ref="B1:X37"/>
  <sheetViews>
    <sheetView topLeftCell="A13" zoomScale="70" zoomScaleNormal="70" workbookViewId="0">
      <selection activeCell="W24" sqref="W24"/>
    </sheetView>
  </sheetViews>
  <sheetFormatPr defaultColWidth="9.1796875" defaultRowHeight="12.5" x14ac:dyDescent="0.25"/>
  <cols>
    <col min="1" max="1" width="4.26953125" style="5" customWidth="1"/>
    <col min="2" max="2" width="7.453125" style="5" customWidth="1"/>
    <col min="3" max="3" width="8.1796875" style="5" customWidth="1"/>
    <col min="4" max="4" width="52.453125" style="5" customWidth="1"/>
    <col min="5" max="5" width="7.453125" style="5" customWidth="1"/>
    <col min="6" max="6" width="10.453125" style="5" customWidth="1"/>
    <col min="7" max="7" width="7.7265625" style="5" customWidth="1"/>
    <col min="8" max="8" width="6.453125" style="5" customWidth="1"/>
    <col min="9" max="21" width="5" style="5" customWidth="1"/>
    <col min="22" max="22" width="6.26953125" style="5" customWidth="1"/>
    <col min="23" max="23" width="25.26953125" style="5" customWidth="1"/>
    <col min="24" max="16384" width="9.1796875" style="5"/>
  </cols>
  <sheetData>
    <row r="1" spans="2:24" s="15" customFormat="1" ht="22.5" customHeight="1" thickBot="1" x14ac:dyDescent="0.3">
      <c r="D1" s="1690" t="s">
        <v>782</v>
      </c>
      <c r="E1" s="1691"/>
      <c r="F1" s="1691"/>
      <c r="G1" s="1691"/>
      <c r="H1" s="1691"/>
      <c r="I1" s="1691"/>
      <c r="J1" s="1691"/>
      <c r="K1" s="1691"/>
      <c r="L1" s="1691"/>
      <c r="M1" s="1691"/>
      <c r="N1" s="1691"/>
      <c r="O1" s="1691"/>
      <c r="P1" s="1691"/>
      <c r="Q1" s="1691"/>
      <c r="R1" s="1691"/>
      <c r="S1" s="1691"/>
      <c r="T1" s="1691"/>
      <c r="U1" s="1691"/>
      <c r="V1" s="1692"/>
      <c r="W1" s="1145" t="s">
        <v>1299</v>
      </c>
    </row>
    <row r="2" spans="2:24" ht="34.5" customHeight="1" thickBot="1" x14ac:dyDescent="0.3">
      <c r="B2" s="1693" t="s">
        <v>348</v>
      </c>
      <c r="C2" s="1693"/>
      <c r="D2" s="501"/>
      <c r="E2" s="1205" t="s">
        <v>350</v>
      </c>
      <c r="F2" s="1546" t="s">
        <v>0</v>
      </c>
      <c r="G2" s="1546"/>
      <c r="H2" s="1546"/>
      <c r="I2" s="1546"/>
      <c r="J2" s="1546"/>
      <c r="K2" s="1546"/>
      <c r="L2" s="1546"/>
      <c r="M2" s="1546"/>
      <c r="N2" s="1546"/>
      <c r="O2" s="1546"/>
      <c r="P2" s="1546"/>
      <c r="Q2" s="1546"/>
      <c r="R2" s="1546"/>
      <c r="S2" s="1546"/>
      <c r="T2" s="1546"/>
      <c r="U2" s="1546"/>
      <c r="V2" s="1547"/>
    </row>
    <row r="3" spans="2:24" ht="35.25" customHeight="1" x14ac:dyDescent="0.25">
      <c r="B3" s="1483" t="s">
        <v>294</v>
      </c>
      <c r="C3" s="1483" t="s">
        <v>328</v>
      </c>
      <c r="D3" s="378"/>
      <c r="E3" s="1206"/>
      <c r="F3" s="1549"/>
      <c r="G3" s="1549"/>
      <c r="H3" s="1549"/>
      <c r="I3" s="1549"/>
      <c r="J3" s="1549"/>
      <c r="K3" s="1549"/>
      <c r="L3" s="1549"/>
      <c r="M3" s="1549"/>
      <c r="N3" s="1549"/>
      <c r="O3" s="1549"/>
      <c r="P3" s="1549"/>
      <c r="Q3" s="1549"/>
      <c r="R3" s="1549"/>
      <c r="S3" s="1549"/>
      <c r="T3" s="1549"/>
      <c r="U3" s="1549"/>
      <c r="V3" s="1550"/>
    </row>
    <row r="4" spans="2:24" ht="13" thickBot="1" x14ac:dyDescent="0.3">
      <c r="B4" s="1419"/>
      <c r="C4" s="1419" t="s">
        <v>301</v>
      </c>
      <c r="D4" s="387"/>
      <c r="E4" s="1411"/>
      <c r="F4" s="1552"/>
      <c r="G4" s="1552"/>
      <c r="H4" s="1552"/>
      <c r="I4" s="1552"/>
      <c r="J4" s="1552"/>
      <c r="K4" s="1552"/>
      <c r="L4" s="1552"/>
      <c r="M4" s="1552"/>
      <c r="N4" s="1552"/>
      <c r="O4" s="1552"/>
      <c r="P4" s="1552"/>
      <c r="Q4" s="1552"/>
      <c r="R4" s="1552"/>
      <c r="S4" s="1552"/>
      <c r="T4" s="1552"/>
      <c r="U4" s="1552"/>
      <c r="V4" s="1553"/>
    </row>
    <row r="5" spans="2:24" x14ac:dyDescent="0.25">
      <c r="B5" s="502"/>
      <c r="C5" s="502"/>
      <c r="D5" s="354" t="s">
        <v>305</v>
      </c>
      <c r="E5" s="355"/>
      <c r="F5" s="462"/>
      <c r="G5" s="356"/>
      <c r="H5" s="356"/>
      <c r="I5" s="356"/>
      <c r="J5" s="356"/>
      <c r="K5" s="356"/>
      <c r="L5" s="356"/>
      <c r="M5" s="356"/>
      <c r="N5" s="356"/>
      <c r="O5" s="356"/>
      <c r="P5" s="356"/>
      <c r="Q5" s="356"/>
      <c r="R5" s="356"/>
      <c r="S5" s="356"/>
      <c r="T5" s="356"/>
      <c r="U5" s="356"/>
      <c r="V5" s="506"/>
    </row>
    <row r="6" spans="2:24" ht="46.5" customHeight="1" x14ac:dyDescent="0.25">
      <c r="B6" s="503"/>
      <c r="C6" s="503"/>
      <c r="D6" s="26" t="s">
        <v>306</v>
      </c>
      <c r="E6" s="357"/>
      <c r="F6" s="1464" t="s">
        <v>606</v>
      </c>
      <c r="G6" s="1445"/>
      <c r="H6" s="1445"/>
      <c r="I6" s="455"/>
      <c r="J6" s="1445" t="s">
        <v>132</v>
      </c>
      <c r="K6" s="1445"/>
      <c r="L6" s="1445"/>
      <c r="M6" s="455"/>
      <c r="N6" s="1445" t="s">
        <v>133</v>
      </c>
      <c r="O6" s="1445"/>
      <c r="P6" s="1445"/>
      <c r="Q6" s="1445"/>
      <c r="R6" s="1445"/>
      <c r="S6" s="455"/>
      <c r="T6" s="1445" t="s">
        <v>134</v>
      </c>
      <c r="U6" s="1445"/>
      <c r="V6" s="1465"/>
      <c r="X6" s="56"/>
    </row>
    <row r="7" spans="2:24" x14ac:dyDescent="0.25">
      <c r="B7" s="1629" t="s">
        <v>844</v>
      </c>
      <c r="C7" s="504" t="s">
        <v>9</v>
      </c>
      <c r="D7" s="294" t="s">
        <v>307</v>
      </c>
      <c r="E7" s="111">
        <f>(1/49)*(1/2)</f>
        <v>1.020408163265306E-2</v>
      </c>
      <c r="F7" s="1273">
        <v>6</v>
      </c>
      <c r="G7" s="1286"/>
      <c r="H7" s="1286"/>
      <c r="I7" s="460"/>
      <c r="J7" s="1286">
        <v>6</v>
      </c>
      <c r="K7" s="1286"/>
      <c r="L7" s="1286"/>
      <c r="M7" s="460"/>
      <c r="N7" s="358"/>
      <c r="O7" s="1286">
        <v>6</v>
      </c>
      <c r="P7" s="1286"/>
      <c r="Q7" s="1286"/>
      <c r="R7" s="1286"/>
      <c r="S7" s="460"/>
      <c r="T7" s="1286">
        <v>0</v>
      </c>
      <c r="U7" s="1286"/>
      <c r="V7" s="1287"/>
      <c r="W7" s="1" t="s">
        <v>1204</v>
      </c>
      <c r="X7" s="56"/>
    </row>
    <row r="8" spans="2:24" x14ac:dyDescent="0.25">
      <c r="B8" s="1688"/>
      <c r="C8" s="504" t="s">
        <v>9</v>
      </c>
      <c r="D8" s="294" t="s">
        <v>308</v>
      </c>
      <c r="E8" s="115">
        <f>(1/49)*(1/2)</f>
        <v>1.020408163265306E-2</v>
      </c>
      <c r="F8" s="1376">
        <v>6</v>
      </c>
      <c r="G8" s="1493"/>
      <c r="H8" s="1493"/>
      <c r="I8" s="448"/>
      <c r="J8" s="1493">
        <v>6</v>
      </c>
      <c r="K8" s="1493"/>
      <c r="L8" s="1493"/>
      <c r="M8" s="448"/>
      <c r="N8" s="120"/>
      <c r="O8" s="1493">
        <v>6</v>
      </c>
      <c r="P8" s="1493"/>
      <c r="Q8" s="1493"/>
      <c r="R8" s="1493"/>
      <c r="S8" s="448"/>
      <c r="T8" s="1493">
        <v>0</v>
      </c>
      <c r="U8" s="1493"/>
      <c r="V8" s="1539"/>
      <c r="W8" s="1" t="s">
        <v>1051</v>
      </c>
      <c r="X8" s="18"/>
    </row>
    <row r="9" spans="2:24" x14ac:dyDescent="0.25">
      <c r="B9" s="1694" t="s">
        <v>844</v>
      </c>
      <c r="C9" s="504" t="s">
        <v>12</v>
      </c>
      <c r="D9" s="294" t="s">
        <v>325</v>
      </c>
      <c r="E9" s="115">
        <f>(1/49)*(1/3)</f>
        <v>6.802721088435373E-3</v>
      </c>
      <c r="F9" s="1376">
        <v>6</v>
      </c>
      <c r="G9" s="1493"/>
      <c r="H9" s="1493"/>
      <c r="I9" s="448"/>
      <c r="J9" s="1493">
        <v>6</v>
      </c>
      <c r="K9" s="1493"/>
      <c r="L9" s="1493"/>
      <c r="M9" s="448"/>
      <c r="N9" s="120"/>
      <c r="O9" s="1493">
        <v>6</v>
      </c>
      <c r="P9" s="1493"/>
      <c r="Q9" s="1493"/>
      <c r="R9" s="1493"/>
      <c r="S9" s="448"/>
      <c r="T9" s="1493">
        <v>0</v>
      </c>
      <c r="U9" s="1493"/>
      <c r="V9" s="1539"/>
      <c r="W9" s="1" t="s">
        <v>1205</v>
      </c>
      <c r="X9" s="16"/>
    </row>
    <row r="10" spans="2:24" x14ac:dyDescent="0.25">
      <c r="B10" s="1688"/>
      <c r="C10" s="504" t="s">
        <v>12</v>
      </c>
      <c r="D10" s="294" t="s">
        <v>130</v>
      </c>
      <c r="E10" s="115">
        <f>(1/49)*(1/3)</f>
        <v>6.802721088435373E-3</v>
      </c>
      <c r="F10" s="1376">
        <v>6</v>
      </c>
      <c r="G10" s="1493"/>
      <c r="H10" s="1493"/>
      <c r="I10" s="448"/>
      <c r="J10" s="1493">
        <v>6</v>
      </c>
      <c r="K10" s="1493"/>
      <c r="L10" s="1493"/>
      <c r="M10" s="448"/>
      <c r="N10" s="120"/>
      <c r="O10" s="1493">
        <v>6</v>
      </c>
      <c r="P10" s="1493"/>
      <c r="Q10" s="1493"/>
      <c r="R10" s="1493"/>
      <c r="S10" s="448"/>
      <c r="T10" s="1493">
        <v>0</v>
      </c>
      <c r="U10" s="1493"/>
      <c r="V10" s="1539"/>
      <c r="W10" s="1" t="s">
        <v>1206</v>
      </c>
    </row>
    <row r="11" spans="2:24" x14ac:dyDescent="0.25">
      <c r="B11" s="1688"/>
      <c r="C11" s="504" t="s">
        <v>6</v>
      </c>
      <c r="D11" s="294" t="s">
        <v>309</v>
      </c>
      <c r="E11" s="115">
        <f>(1/49)*(1/6)</f>
        <v>3.4013605442176865E-3</v>
      </c>
      <c r="F11" s="1376">
        <v>6</v>
      </c>
      <c r="G11" s="1493"/>
      <c r="H11" s="1493"/>
      <c r="I11" s="448"/>
      <c r="J11" s="1493">
        <v>6</v>
      </c>
      <c r="K11" s="1493"/>
      <c r="L11" s="1493"/>
      <c r="M11" s="448"/>
      <c r="N11" s="120"/>
      <c r="O11" s="1493">
        <v>6</v>
      </c>
      <c r="P11" s="1493"/>
      <c r="Q11" s="1493"/>
      <c r="R11" s="1493"/>
      <c r="S11" s="448"/>
      <c r="T11" s="1493">
        <v>0</v>
      </c>
      <c r="U11" s="1493"/>
      <c r="V11" s="1539"/>
      <c r="W11" s="1" t="s">
        <v>1207</v>
      </c>
    </row>
    <row r="12" spans="2:24" x14ac:dyDescent="0.25">
      <c r="B12" s="1688"/>
      <c r="C12" s="504" t="s">
        <v>6</v>
      </c>
      <c r="D12" s="294" t="s">
        <v>310</v>
      </c>
      <c r="E12" s="115">
        <f>(1/49)*(1/6)</f>
        <v>3.4013605442176865E-3</v>
      </c>
      <c r="F12" s="1376">
        <v>6</v>
      </c>
      <c r="G12" s="1493"/>
      <c r="H12" s="1493"/>
      <c r="I12" s="448"/>
      <c r="J12" s="1493">
        <v>6</v>
      </c>
      <c r="K12" s="1493"/>
      <c r="L12" s="1493"/>
      <c r="M12" s="448"/>
      <c r="N12" s="120"/>
      <c r="O12" s="1493">
        <v>6</v>
      </c>
      <c r="P12" s="1493"/>
      <c r="Q12" s="1493"/>
      <c r="R12" s="1493"/>
      <c r="S12" s="448"/>
      <c r="T12" s="1493">
        <v>0</v>
      </c>
      <c r="U12" s="1493"/>
      <c r="V12" s="1539"/>
      <c r="W12" s="1" t="s">
        <v>1053</v>
      </c>
    </row>
    <row r="13" spans="2:24" ht="21" customHeight="1" x14ac:dyDescent="0.25">
      <c r="B13" s="682"/>
      <c r="C13" s="504"/>
      <c r="D13" s="294"/>
      <c r="E13" s="115"/>
      <c r="F13" s="1464" t="s">
        <v>606</v>
      </c>
      <c r="G13" s="1445"/>
      <c r="H13" s="1445"/>
      <c r="I13" s="681"/>
      <c r="J13" s="1445" t="s">
        <v>671</v>
      </c>
      <c r="K13" s="1445"/>
      <c r="L13" s="1445"/>
      <c r="M13" s="681"/>
      <c r="N13" s="1445" t="s">
        <v>133</v>
      </c>
      <c r="O13" s="1445"/>
      <c r="P13" s="1445"/>
      <c r="Q13" s="1445"/>
      <c r="R13" s="1445"/>
      <c r="S13" s="681"/>
      <c r="T13" s="1445" t="s">
        <v>134</v>
      </c>
      <c r="U13" s="1445"/>
      <c r="V13" s="1465"/>
    </row>
    <row r="14" spans="2:24" x14ac:dyDescent="0.25">
      <c r="B14" s="1629" t="s">
        <v>844</v>
      </c>
      <c r="C14" s="504" t="s">
        <v>10</v>
      </c>
      <c r="D14" s="294" t="s">
        <v>311</v>
      </c>
      <c r="E14" s="115">
        <f>(1/49)*(1/4)</f>
        <v>5.1020408163265302E-3</v>
      </c>
      <c r="F14" s="1376">
        <v>6</v>
      </c>
      <c r="G14" s="1493"/>
      <c r="H14" s="1493"/>
      <c r="I14" s="448"/>
      <c r="J14" s="1493">
        <v>6</v>
      </c>
      <c r="K14" s="1493"/>
      <c r="L14" s="1493"/>
      <c r="M14" s="448"/>
      <c r="N14" s="120"/>
      <c r="O14" s="1493">
        <v>6</v>
      </c>
      <c r="P14" s="1493"/>
      <c r="Q14" s="1493"/>
      <c r="R14" s="1493"/>
      <c r="S14" s="448"/>
      <c r="T14" s="1493">
        <v>0</v>
      </c>
      <c r="U14" s="1493"/>
      <c r="V14" s="1539"/>
      <c r="W14" s="1" t="s">
        <v>1209</v>
      </c>
    </row>
    <row r="15" spans="2:24" x14ac:dyDescent="0.25">
      <c r="B15" s="1688"/>
      <c r="C15" s="504" t="s">
        <v>10</v>
      </c>
      <c r="D15" s="294" t="s">
        <v>312</v>
      </c>
      <c r="E15" s="115">
        <f>(1/49)*(1/4)</f>
        <v>5.1020408163265302E-3</v>
      </c>
      <c r="F15" s="1376">
        <v>6</v>
      </c>
      <c r="G15" s="1493"/>
      <c r="H15" s="1493"/>
      <c r="I15" s="448"/>
      <c r="J15" s="1493">
        <v>6</v>
      </c>
      <c r="K15" s="1493"/>
      <c r="L15" s="1493"/>
      <c r="M15" s="448"/>
      <c r="N15" s="120"/>
      <c r="O15" s="1493">
        <v>6</v>
      </c>
      <c r="P15" s="1493"/>
      <c r="Q15" s="1493"/>
      <c r="R15" s="1493"/>
      <c r="S15" s="448"/>
      <c r="T15" s="1493">
        <v>0</v>
      </c>
      <c r="U15" s="1493"/>
      <c r="V15" s="1539"/>
      <c r="W15" s="1" t="s">
        <v>986</v>
      </c>
    </row>
    <row r="16" spans="2:24" x14ac:dyDescent="0.25">
      <c r="B16" s="1688"/>
      <c r="C16" s="504" t="s">
        <v>10</v>
      </c>
      <c r="D16" s="294" t="s">
        <v>313</v>
      </c>
      <c r="E16" s="115">
        <f>(1/49)*(1/4)</f>
        <v>5.1020408163265302E-3</v>
      </c>
      <c r="F16" s="1376">
        <v>6</v>
      </c>
      <c r="G16" s="1493"/>
      <c r="H16" s="1493"/>
      <c r="I16" s="448"/>
      <c r="J16" s="1493">
        <v>6</v>
      </c>
      <c r="K16" s="1493"/>
      <c r="L16" s="1493"/>
      <c r="M16" s="448"/>
      <c r="N16" s="120"/>
      <c r="O16" s="1493">
        <v>6</v>
      </c>
      <c r="P16" s="1493"/>
      <c r="Q16" s="1493"/>
      <c r="R16" s="1493"/>
      <c r="S16" s="448"/>
      <c r="T16" s="1493">
        <v>0</v>
      </c>
      <c r="U16" s="1493"/>
      <c r="V16" s="1539"/>
      <c r="W16" s="1" t="s">
        <v>1208</v>
      </c>
    </row>
    <row r="17" spans="2:23" x14ac:dyDescent="0.25">
      <c r="B17" s="1688"/>
      <c r="C17" s="504" t="s">
        <v>10</v>
      </c>
      <c r="D17" s="294" t="s">
        <v>314</v>
      </c>
      <c r="E17" s="115">
        <f>(1/49)*(1/4)</f>
        <v>5.1020408163265302E-3</v>
      </c>
      <c r="F17" s="1376">
        <v>6</v>
      </c>
      <c r="G17" s="1493"/>
      <c r="H17" s="1493"/>
      <c r="I17" s="448"/>
      <c r="J17" s="1493">
        <v>6</v>
      </c>
      <c r="K17" s="1493"/>
      <c r="L17" s="1493"/>
      <c r="M17" s="448"/>
      <c r="N17" s="120"/>
      <c r="O17" s="1493">
        <v>6</v>
      </c>
      <c r="P17" s="1493"/>
      <c r="Q17" s="1493"/>
      <c r="R17" s="1493"/>
      <c r="S17" s="448"/>
      <c r="T17" s="1493">
        <v>0</v>
      </c>
      <c r="U17" s="1493"/>
      <c r="V17" s="1539"/>
      <c r="W17" s="1" t="s">
        <v>988</v>
      </c>
    </row>
    <row r="18" spans="2:23" x14ac:dyDescent="0.25">
      <c r="B18" s="505"/>
      <c r="C18" s="505"/>
      <c r="D18" s="354" t="s">
        <v>315</v>
      </c>
      <c r="E18" s="480"/>
      <c r="F18" s="359"/>
      <c r="G18" s="451"/>
      <c r="H18" s="451"/>
      <c r="I18" s="451"/>
      <c r="J18" s="451"/>
      <c r="K18" s="451"/>
      <c r="L18" s="451"/>
      <c r="M18" s="451"/>
      <c r="N18" s="451"/>
      <c r="O18" s="451"/>
      <c r="P18" s="451"/>
      <c r="Q18" s="451"/>
      <c r="R18" s="451"/>
      <c r="S18" s="451"/>
      <c r="T18" s="451"/>
      <c r="U18" s="451"/>
      <c r="V18" s="452"/>
    </row>
    <row r="19" spans="2:23" ht="37.5" customHeight="1" x14ac:dyDescent="0.25">
      <c r="B19" s="1589" t="s">
        <v>844</v>
      </c>
      <c r="C19" s="505"/>
      <c r="D19" s="360" t="s">
        <v>316</v>
      </c>
      <c r="E19" s="1682">
        <f>(1/49)</f>
        <v>2.0408163265306121E-2</v>
      </c>
      <c r="F19" s="1464" t="s">
        <v>345</v>
      </c>
      <c r="G19" s="1445"/>
      <c r="H19" s="1445"/>
      <c r="I19" s="455"/>
      <c r="J19" s="1445" t="s">
        <v>132</v>
      </c>
      <c r="K19" s="1445"/>
      <c r="L19" s="1445"/>
      <c r="M19" s="455"/>
      <c r="N19" s="1445" t="s">
        <v>133</v>
      </c>
      <c r="O19" s="1445"/>
      <c r="P19" s="1445"/>
      <c r="Q19" s="1445"/>
      <c r="R19" s="1445"/>
      <c r="S19" s="455"/>
      <c r="T19" s="1464" t="s">
        <v>134</v>
      </c>
      <c r="U19" s="1445"/>
      <c r="V19" s="1465"/>
      <c r="W19" s="1" t="s">
        <v>1210</v>
      </c>
    </row>
    <row r="20" spans="2:23" ht="18.75" customHeight="1" x14ac:dyDescent="0.25">
      <c r="B20" s="1589"/>
      <c r="C20" s="505"/>
      <c r="D20" s="360"/>
      <c r="E20" s="1467"/>
      <c r="F20" s="1183">
        <v>6</v>
      </c>
      <c r="G20" s="1183"/>
      <c r="H20" s="1183"/>
      <c r="I20" s="454"/>
      <c r="J20" s="1183">
        <v>6</v>
      </c>
      <c r="K20" s="1183"/>
      <c r="L20" s="1183"/>
      <c r="M20" s="454"/>
      <c r="N20" s="80"/>
      <c r="O20" s="1183">
        <v>6</v>
      </c>
      <c r="P20" s="1183"/>
      <c r="Q20" s="1183"/>
      <c r="R20" s="1183"/>
      <c r="S20" s="454"/>
      <c r="T20" s="1179">
        <v>0</v>
      </c>
      <c r="U20" s="1179"/>
      <c r="V20" s="1238"/>
    </row>
    <row r="21" spans="2:23" ht="26.15" customHeight="1" x14ac:dyDescent="0.25">
      <c r="B21" s="1589" t="s">
        <v>844</v>
      </c>
      <c r="C21" s="1677"/>
      <c r="D21" s="360" t="s">
        <v>317</v>
      </c>
      <c r="E21" s="1679">
        <f>(1/49)</f>
        <v>2.0408163265306121E-2</v>
      </c>
      <c r="F21" s="1476" t="s">
        <v>2</v>
      </c>
      <c r="G21" s="1433"/>
      <c r="H21" s="1433"/>
      <c r="I21" s="1433"/>
      <c r="J21" s="1433"/>
      <c r="K21" s="1433"/>
      <c r="L21" s="1433"/>
      <c r="M21" s="1433"/>
      <c r="N21" s="1433"/>
      <c r="O21" s="1433"/>
      <c r="P21" s="1433"/>
      <c r="Q21" s="1433"/>
      <c r="R21" s="1433"/>
      <c r="S21" s="1433"/>
      <c r="T21" s="1476" t="s">
        <v>3</v>
      </c>
      <c r="U21" s="1433"/>
      <c r="V21" s="1477"/>
      <c r="W21" s="1" t="s">
        <v>1211</v>
      </c>
    </row>
    <row r="22" spans="2:23" ht="37.5" customHeight="1" x14ac:dyDescent="0.25">
      <c r="B22" s="1589"/>
      <c r="C22" s="1677"/>
      <c r="D22" s="20" t="s">
        <v>318</v>
      </c>
      <c r="E22" s="1680"/>
      <c r="F22" s="1478" t="s">
        <v>319</v>
      </c>
      <c r="G22" s="1479"/>
      <c r="H22" s="458"/>
      <c r="I22" s="458"/>
      <c r="J22" s="1479" t="s">
        <v>320</v>
      </c>
      <c r="K22" s="1479"/>
      <c r="L22" s="1479"/>
      <c r="M22" s="458"/>
      <c r="N22" s="1479" t="s">
        <v>321</v>
      </c>
      <c r="O22" s="1479"/>
      <c r="P22" s="1479"/>
      <c r="Q22" s="1479" t="s">
        <v>344</v>
      </c>
      <c r="R22" s="1479"/>
      <c r="S22" s="1479"/>
      <c r="T22" s="1478" t="s">
        <v>11</v>
      </c>
      <c r="U22" s="1479"/>
      <c r="V22" s="1480"/>
      <c r="W22" s="1" t="s">
        <v>1212</v>
      </c>
    </row>
    <row r="23" spans="2:23" s="15" customFormat="1" x14ac:dyDescent="0.25">
      <c r="B23" s="1589"/>
      <c r="C23" s="1677"/>
      <c r="D23" s="294"/>
      <c r="E23" s="1681"/>
      <c r="F23" s="1182">
        <v>0</v>
      </c>
      <c r="G23" s="1183"/>
      <c r="H23" s="454"/>
      <c r="I23" s="454"/>
      <c r="J23" s="1183">
        <v>2</v>
      </c>
      <c r="K23" s="1183"/>
      <c r="L23" s="1183"/>
      <c r="M23" s="454"/>
      <c r="N23" s="1183">
        <v>4</v>
      </c>
      <c r="O23" s="1183"/>
      <c r="P23" s="1183"/>
      <c r="Q23" s="1183">
        <v>6</v>
      </c>
      <c r="R23" s="1183"/>
      <c r="S23" s="1183"/>
      <c r="T23" s="1488">
        <v>6</v>
      </c>
      <c r="U23" s="1489"/>
      <c r="V23" s="1689"/>
    </row>
    <row r="24" spans="2:23" ht="58" customHeight="1" x14ac:dyDescent="0.25">
      <c r="B24" s="1589" t="s">
        <v>844</v>
      </c>
      <c r="C24" s="1677"/>
      <c r="D24" s="294" t="s">
        <v>322</v>
      </c>
      <c r="E24" s="1679">
        <f>(1/49)</f>
        <v>2.0408163265306121E-2</v>
      </c>
      <c r="F24" s="642" t="s">
        <v>673</v>
      </c>
      <c r="G24" s="1476" t="s">
        <v>674</v>
      </c>
      <c r="H24" s="1507"/>
      <c r="I24" s="1687" t="s">
        <v>676</v>
      </c>
      <c r="J24" s="1687"/>
      <c r="K24" s="1687"/>
      <c r="L24" s="1687"/>
      <c r="M24" s="1687"/>
      <c r="N24" s="1687"/>
      <c r="O24" s="1687"/>
      <c r="P24" s="1687"/>
      <c r="Q24" s="1695" t="s">
        <v>675</v>
      </c>
      <c r="R24" s="1696"/>
      <c r="S24" s="1696"/>
      <c r="T24" s="1451" t="s">
        <v>611</v>
      </c>
      <c r="U24" s="1452"/>
      <c r="V24" s="1453"/>
      <c r="W24" s="4" t="s">
        <v>1213</v>
      </c>
    </row>
    <row r="25" spans="2:23" ht="28.5" customHeight="1" x14ac:dyDescent="0.25">
      <c r="B25" s="1589"/>
      <c r="C25" s="1677"/>
      <c r="D25" s="294" t="s">
        <v>323</v>
      </c>
      <c r="E25" s="1680"/>
      <c r="F25" s="643" t="s">
        <v>11</v>
      </c>
      <c r="G25" s="1478" t="s">
        <v>11</v>
      </c>
      <c r="H25" s="1504"/>
      <c r="I25" s="445"/>
      <c r="J25" s="450" t="s">
        <v>2</v>
      </c>
      <c r="K25" s="450"/>
      <c r="L25" s="1187" t="s">
        <v>324</v>
      </c>
      <c r="M25" s="1187"/>
      <c r="N25" s="1187"/>
      <c r="O25" s="362"/>
      <c r="P25" s="446" t="s">
        <v>3</v>
      </c>
      <c r="Q25" s="1698" t="s">
        <v>11</v>
      </c>
      <c r="R25" s="1699"/>
      <c r="S25" s="1699"/>
      <c r="T25" s="1456" t="s">
        <v>11</v>
      </c>
      <c r="U25" s="1440"/>
      <c r="V25" s="1447"/>
      <c r="W25" s="1" t="s">
        <v>1214</v>
      </c>
    </row>
    <row r="26" spans="2:23" ht="14.5" customHeight="1" x14ac:dyDescent="0.25">
      <c r="B26" s="1589"/>
      <c r="C26" s="1677"/>
      <c r="D26" s="294"/>
      <c r="E26" s="1681"/>
      <c r="F26" s="635">
        <v>0</v>
      </c>
      <c r="G26" s="1179">
        <v>0</v>
      </c>
      <c r="H26" s="1179"/>
      <c r="I26" s="447"/>
      <c r="J26" s="447">
        <v>0</v>
      </c>
      <c r="K26" s="447"/>
      <c r="L26" s="1179">
        <v>3</v>
      </c>
      <c r="M26" s="1179"/>
      <c r="N26" s="1179"/>
      <c r="O26" s="121"/>
      <c r="P26" s="447">
        <v>6</v>
      </c>
      <c r="Q26" s="1697">
        <v>0</v>
      </c>
      <c r="R26" s="1697"/>
      <c r="S26" s="1697"/>
      <c r="T26" s="1490">
        <v>6</v>
      </c>
      <c r="U26" s="1490"/>
      <c r="V26" s="1259"/>
    </row>
    <row r="27" spans="2:23" s="60" customFormat="1" ht="30" x14ac:dyDescent="0.25">
      <c r="B27" s="1685" t="s">
        <v>844</v>
      </c>
      <c r="C27" s="1677"/>
      <c r="D27" s="376" t="s">
        <v>522</v>
      </c>
      <c r="E27" s="1682">
        <f>(1/49)</f>
        <v>2.0408163265306121E-2</v>
      </c>
      <c r="F27" s="1336" t="s">
        <v>2</v>
      </c>
      <c r="G27" s="1337"/>
      <c r="H27" s="1337"/>
      <c r="I27" s="1337"/>
      <c r="J27" s="1337"/>
      <c r="K27" s="1337"/>
      <c r="L27" s="1337"/>
      <c r="M27" s="1337"/>
      <c r="N27" s="1337"/>
      <c r="O27" s="1337"/>
      <c r="P27" s="1337" t="s">
        <v>3</v>
      </c>
      <c r="Q27" s="1337"/>
      <c r="R27" s="1337"/>
      <c r="S27" s="1337"/>
      <c r="T27" s="1337"/>
      <c r="U27" s="1337"/>
      <c r="V27" s="1700"/>
      <c r="W27" s="76" t="s">
        <v>1215</v>
      </c>
    </row>
    <row r="28" spans="2:23" s="60" customFormat="1" ht="13" thickBot="1" x14ac:dyDescent="0.3">
      <c r="B28" s="1686"/>
      <c r="C28" s="1678"/>
      <c r="D28" s="479"/>
      <c r="E28" s="1467"/>
      <c r="F28" s="1683">
        <v>6</v>
      </c>
      <c r="G28" s="1684"/>
      <c r="H28" s="1684"/>
      <c r="I28" s="1684"/>
      <c r="J28" s="1684"/>
      <c r="K28" s="1684"/>
      <c r="L28" s="1684"/>
      <c r="M28" s="1684"/>
      <c r="N28" s="1684"/>
      <c r="O28" s="1684"/>
      <c r="P28" s="1701">
        <v>0</v>
      </c>
      <c r="Q28" s="1701"/>
      <c r="R28" s="1701"/>
      <c r="S28" s="1701"/>
      <c r="T28" s="1701"/>
      <c r="U28" s="1701"/>
      <c r="V28" s="1702"/>
    </row>
    <row r="29" spans="2:23" s="6" customFormat="1" ht="13.9" customHeight="1" thickBot="1" x14ac:dyDescent="0.3">
      <c r="D29" s="361" t="s">
        <v>8</v>
      </c>
      <c r="E29" s="1559" t="s">
        <v>349</v>
      </c>
      <c r="F29" s="1559"/>
      <c r="G29" s="1559"/>
      <c r="H29" s="1559"/>
      <c r="I29" s="1559"/>
      <c r="J29" s="1559"/>
      <c r="K29" s="1559"/>
      <c r="L29" s="1559"/>
      <c r="M29" s="1559"/>
      <c r="N29" s="1559"/>
      <c r="O29" s="1559"/>
      <c r="P29" s="1559"/>
      <c r="Q29" s="1559"/>
      <c r="R29" s="1559"/>
      <c r="S29" s="1559"/>
      <c r="T29" s="1559"/>
      <c r="U29" s="1559"/>
      <c r="V29" s="1559"/>
    </row>
    <row r="30" spans="2:23" s="15" customFormat="1" ht="20.149999999999999" customHeight="1" x14ac:dyDescent="0.25">
      <c r="D30" s="1162" t="s">
        <v>800</v>
      </c>
      <c r="E30" s="1162"/>
      <c r="F30" s="1162"/>
      <c r="G30" s="1162"/>
      <c r="H30" s="1162"/>
      <c r="I30" s="1162"/>
      <c r="J30" s="1162"/>
      <c r="K30" s="1162"/>
      <c r="L30" s="1162"/>
      <c r="M30" s="1162"/>
      <c r="N30" s="1162"/>
      <c r="O30" s="1162"/>
      <c r="P30" s="1162"/>
      <c r="Q30" s="1162"/>
      <c r="R30" s="1162"/>
      <c r="S30" s="1162"/>
      <c r="T30" s="1162"/>
      <c r="U30" s="1162"/>
      <c r="V30" s="1162"/>
    </row>
    <row r="31" spans="2:23" s="15" customFormat="1" ht="16" customHeight="1" x14ac:dyDescent="0.25">
      <c r="D31" s="878" t="s">
        <v>801</v>
      </c>
      <c r="E31" s="816"/>
      <c r="F31" s="816"/>
      <c r="G31" s="816"/>
      <c r="H31" s="816"/>
      <c r="I31" s="816"/>
      <c r="J31" s="816"/>
      <c r="K31" s="816"/>
      <c r="L31" s="816"/>
      <c r="M31" s="816"/>
      <c r="N31" s="816"/>
    </row>
    <row r="32" spans="2:23" x14ac:dyDescent="0.25">
      <c r="E32" s="114"/>
    </row>
    <row r="37" ht="39" customHeight="1" x14ac:dyDescent="0.25"/>
  </sheetData>
  <mergeCells count="105">
    <mergeCell ref="Q24:S24"/>
    <mergeCell ref="D30:V30"/>
    <mergeCell ref="L25:N25"/>
    <mergeCell ref="E29:V29"/>
    <mergeCell ref="L26:N26"/>
    <mergeCell ref="Q26:S26"/>
    <mergeCell ref="T26:V26"/>
    <mergeCell ref="Q25:S25"/>
    <mergeCell ref="P27:V27"/>
    <mergeCell ref="P28:V28"/>
    <mergeCell ref="F12:H12"/>
    <mergeCell ref="J12:L12"/>
    <mergeCell ref="O12:R12"/>
    <mergeCell ref="T12:V12"/>
    <mergeCell ref="G24:H24"/>
    <mergeCell ref="G25:H25"/>
    <mergeCell ref="G26:H26"/>
    <mergeCell ref="T24:V24"/>
    <mergeCell ref="T25:V25"/>
    <mergeCell ref="F14:H14"/>
    <mergeCell ref="J14:L14"/>
    <mergeCell ref="O14:R14"/>
    <mergeCell ref="T14:V14"/>
    <mergeCell ref="F15:H15"/>
    <mergeCell ref="J15:L15"/>
    <mergeCell ref="O15:R15"/>
    <mergeCell ref="T15:V15"/>
    <mergeCell ref="F16:H16"/>
    <mergeCell ref="J16:L16"/>
    <mergeCell ref="O16:R16"/>
    <mergeCell ref="T16:V16"/>
    <mergeCell ref="F17:H17"/>
    <mergeCell ref="J17:L17"/>
    <mergeCell ref="O17:R17"/>
    <mergeCell ref="F8:H8"/>
    <mergeCell ref="J8:L8"/>
    <mergeCell ref="T8:V8"/>
    <mergeCell ref="F9:H9"/>
    <mergeCell ref="J9:L9"/>
    <mergeCell ref="O9:R9"/>
    <mergeCell ref="T9:V9"/>
    <mergeCell ref="F11:H11"/>
    <mergeCell ref="J11:L11"/>
    <mergeCell ref="O11:R11"/>
    <mergeCell ref="T11:V11"/>
    <mergeCell ref="B3:B4"/>
    <mergeCell ref="C3:C4"/>
    <mergeCell ref="F10:H10"/>
    <mergeCell ref="J10:L10"/>
    <mergeCell ref="O10:R10"/>
    <mergeCell ref="F13:H13"/>
    <mergeCell ref="J13:L13"/>
    <mergeCell ref="N13:R13"/>
    <mergeCell ref="D1:V1"/>
    <mergeCell ref="F6:H6"/>
    <mergeCell ref="J6:L6"/>
    <mergeCell ref="T6:V6"/>
    <mergeCell ref="N6:R6"/>
    <mergeCell ref="E2:E4"/>
    <mergeCell ref="F2:V4"/>
    <mergeCell ref="F7:H7"/>
    <mergeCell ref="J7:L7"/>
    <mergeCell ref="O7:R7"/>
    <mergeCell ref="T7:V7"/>
    <mergeCell ref="T10:V10"/>
    <mergeCell ref="O8:R8"/>
    <mergeCell ref="B2:C2"/>
    <mergeCell ref="B7:B8"/>
    <mergeCell ref="B9:B12"/>
    <mergeCell ref="B14:B17"/>
    <mergeCell ref="T13:V13"/>
    <mergeCell ref="T19:V19"/>
    <mergeCell ref="T21:V21"/>
    <mergeCell ref="T22:V22"/>
    <mergeCell ref="T23:V23"/>
    <mergeCell ref="T20:V20"/>
    <mergeCell ref="B19:B20"/>
    <mergeCell ref="C21:C23"/>
    <mergeCell ref="T17:V17"/>
    <mergeCell ref="N19:R19"/>
    <mergeCell ref="Q23:S23"/>
    <mergeCell ref="Q22:S22"/>
    <mergeCell ref="N23:P23"/>
    <mergeCell ref="O20:R20"/>
    <mergeCell ref="F21:S21"/>
    <mergeCell ref="J22:L22"/>
    <mergeCell ref="J23:L23"/>
    <mergeCell ref="F22:G22"/>
    <mergeCell ref="F20:H20"/>
    <mergeCell ref="J20:L20"/>
    <mergeCell ref="C24:C28"/>
    <mergeCell ref="E21:E23"/>
    <mergeCell ref="F19:H19"/>
    <mergeCell ref="E19:E20"/>
    <mergeCell ref="E27:E28"/>
    <mergeCell ref="F27:O27"/>
    <mergeCell ref="F28:O28"/>
    <mergeCell ref="B27:B28"/>
    <mergeCell ref="E24:E26"/>
    <mergeCell ref="B21:B23"/>
    <mergeCell ref="B24:B26"/>
    <mergeCell ref="J19:L19"/>
    <mergeCell ref="I24:P24"/>
    <mergeCell ref="F23:G23"/>
    <mergeCell ref="N22:P22"/>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ignoredErrors>
    <ignoredError sqref="B15:B18 B8 B10:B12 B20 B22:B23 B25:B26 B28" twoDigitTextYear="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3"/>
  <dimension ref="A1:W34"/>
  <sheetViews>
    <sheetView zoomScale="70" zoomScaleNormal="70" workbookViewId="0">
      <selection activeCell="W1" sqref="W1"/>
    </sheetView>
  </sheetViews>
  <sheetFormatPr defaultColWidth="9.1796875" defaultRowHeight="12.5" x14ac:dyDescent="0.25"/>
  <cols>
    <col min="1" max="1" width="4.26953125" style="5" customWidth="1"/>
    <col min="2" max="2" width="7.81640625" style="5" customWidth="1"/>
    <col min="3" max="3" width="9.7265625" style="5" customWidth="1"/>
    <col min="4" max="4" width="53" style="5" customWidth="1"/>
    <col min="5" max="5" width="7.1796875" style="5" customWidth="1"/>
    <col min="6" max="6" width="5.7265625" style="5" customWidth="1"/>
    <col min="7" max="21" width="5" style="5" customWidth="1"/>
    <col min="22" max="22" width="6.26953125" style="5" customWidth="1"/>
    <col min="23" max="23" width="21.54296875" style="5" customWidth="1"/>
    <col min="24" max="16384" width="9.1796875" style="5"/>
  </cols>
  <sheetData>
    <row r="1" spans="2:23" s="15" customFormat="1" ht="25.5" customHeight="1" thickBot="1" x14ac:dyDescent="0.3">
      <c r="D1" s="1429" t="s">
        <v>783</v>
      </c>
      <c r="E1" s="1720"/>
      <c r="F1" s="1720"/>
      <c r="G1" s="1720"/>
      <c r="H1" s="1720"/>
      <c r="I1" s="1720"/>
      <c r="J1" s="1720"/>
      <c r="K1" s="1720"/>
      <c r="L1" s="1720"/>
      <c r="M1" s="1720"/>
      <c r="N1" s="1720"/>
      <c r="O1" s="1720"/>
      <c r="P1" s="1720"/>
      <c r="Q1" s="1720"/>
      <c r="R1" s="1720"/>
      <c r="S1" s="1720"/>
      <c r="T1" s="1720"/>
      <c r="U1" s="1720"/>
      <c r="V1" s="1721"/>
      <c r="W1" s="1145" t="s">
        <v>1299</v>
      </c>
    </row>
    <row r="2" spans="2:23" ht="24.75" customHeight="1" thickBot="1" x14ac:dyDescent="0.3">
      <c r="B2" s="1200" t="s">
        <v>348</v>
      </c>
      <c r="C2" s="1201"/>
      <c r="D2" s="501"/>
      <c r="E2" s="1205" t="s">
        <v>350</v>
      </c>
      <c r="F2" s="1545" t="s">
        <v>0</v>
      </c>
      <c r="G2" s="1546"/>
      <c r="H2" s="1546"/>
      <c r="I2" s="1546"/>
      <c r="J2" s="1546"/>
      <c r="K2" s="1546"/>
      <c r="L2" s="1546"/>
      <c r="M2" s="1546"/>
      <c r="N2" s="1546"/>
      <c r="O2" s="1546"/>
      <c r="P2" s="1546"/>
      <c r="Q2" s="1546"/>
      <c r="R2" s="1546"/>
      <c r="S2" s="1546"/>
      <c r="T2" s="1546"/>
      <c r="U2" s="1546"/>
      <c r="V2" s="1547"/>
    </row>
    <row r="3" spans="2:23" ht="39" customHeight="1" thickBot="1" x14ac:dyDescent="0.3">
      <c r="B3" s="1716" t="s">
        <v>294</v>
      </c>
      <c r="C3" s="1718" t="s">
        <v>328</v>
      </c>
      <c r="D3" s="378"/>
      <c r="E3" s="1206"/>
      <c r="F3" s="1548"/>
      <c r="G3" s="1549"/>
      <c r="H3" s="1549"/>
      <c r="I3" s="1549"/>
      <c r="J3" s="1549"/>
      <c r="K3" s="1549"/>
      <c r="L3" s="1549"/>
      <c r="M3" s="1549"/>
      <c r="N3" s="1549"/>
      <c r="O3" s="1549"/>
      <c r="P3" s="1549"/>
      <c r="Q3" s="1549"/>
      <c r="R3" s="1549"/>
      <c r="S3" s="1549"/>
      <c r="T3" s="1549"/>
      <c r="U3" s="1549"/>
      <c r="V3" s="1550"/>
    </row>
    <row r="4" spans="2:23" ht="13" thickBot="1" x14ac:dyDescent="0.3">
      <c r="B4" s="1717"/>
      <c r="C4" s="1719" t="s">
        <v>301</v>
      </c>
      <c r="D4" s="387"/>
      <c r="E4" s="1411"/>
      <c r="F4" s="1551"/>
      <c r="G4" s="1552"/>
      <c r="H4" s="1552"/>
      <c r="I4" s="1552"/>
      <c r="J4" s="1552"/>
      <c r="K4" s="1552"/>
      <c r="L4" s="1552"/>
      <c r="M4" s="1552"/>
      <c r="N4" s="1552"/>
      <c r="O4" s="1552"/>
      <c r="P4" s="1552"/>
      <c r="Q4" s="1552"/>
      <c r="R4" s="1552"/>
      <c r="S4" s="1552"/>
      <c r="T4" s="1552"/>
      <c r="U4" s="1552"/>
      <c r="V4" s="1553"/>
    </row>
    <row r="5" spans="2:23" ht="25.5" customHeight="1" x14ac:dyDescent="0.25">
      <c r="B5" s="507"/>
      <c r="C5" s="508"/>
      <c r="D5" s="294"/>
      <c r="E5" s="366"/>
      <c r="F5" s="1722" t="s">
        <v>131</v>
      </c>
      <c r="G5" s="1723"/>
      <c r="H5" s="1723"/>
      <c r="I5" s="332"/>
      <c r="J5" s="1723" t="s">
        <v>132</v>
      </c>
      <c r="K5" s="1723"/>
      <c r="L5" s="1723"/>
      <c r="M5" s="332"/>
      <c r="N5" s="367"/>
      <c r="O5" s="1723" t="s">
        <v>133</v>
      </c>
      <c r="P5" s="1723"/>
      <c r="Q5" s="1723"/>
      <c r="R5" s="1723"/>
      <c r="S5" s="332"/>
      <c r="T5" s="1723" t="s">
        <v>134</v>
      </c>
      <c r="U5" s="1723"/>
      <c r="V5" s="1724"/>
    </row>
    <row r="6" spans="2:23" ht="46.5" customHeight="1" x14ac:dyDescent="0.25">
      <c r="B6" s="938" t="s">
        <v>844</v>
      </c>
      <c r="C6" s="510"/>
      <c r="D6" s="360" t="s">
        <v>135</v>
      </c>
      <c r="E6" s="111">
        <f>(1/49)</f>
        <v>2.0408163265306121E-2</v>
      </c>
      <c r="F6" s="1273">
        <v>6</v>
      </c>
      <c r="G6" s="1286"/>
      <c r="H6" s="1286"/>
      <c r="I6" s="290"/>
      <c r="J6" s="1286">
        <v>6</v>
      </c>
      <c r="K6" s="1286"/>
      <c r="L6" s="1286"/>
      <c r="M6" s="290"/>
      <c r="N6" s="358"/>
      <c r="O6" s="1286">
        <v>6</v>
      </c>
      <c r="P6" s="1286"/>
      <c r="Q6" s="1286"/>
      <c r="R6" s="1286"/>
      <c r="S6" s="290"/>
      <c r="T6" s="1286">
        <v>0</v>
      </c>
      <c r="U6" s="1286"/>
      <c r="V6" s="1287"/>
      <c r="W6" s="1" t="s">
        <v>970</v>
      </c>
    </row>
    <row r="7" spans="2:23" ht="50.15" customHeight="1" x14ac:dyDescent="0.25">
      <c r="B7" s="1703" t="s">
        <v>844</v>
      </c>
      <c r="C7" s="511" t="s">
        <v>9</v>
      </c>
      <c r="D7" s="360" t="s">
        <v>136</v>
      </c>
      <c r="E7" s="112">
        <f>(1/49)</f>
        <v>2.0408163265306121E-2</v>
      </c>
      <c r="F7" s="1376">
        <v>6</v>
      </c>
      <c r="G7" s="1493"/>
      <c r="H7" s="1493"/>
      <c r="I7" s="272"/>
      <c r="J7" s="1493">
        <v>6</v>
      </c>
      <c r="K7" s="1493"/>
      <c r="L7" s="1493"/>
      <c r="M7" s="272"/>
      <c r="N7" s="120"/>
      <c r="O7" s="1493">
        <v>6</v>
      </c>
      <c r="P7" s="1493"/>
      <c r="Q7" s="1493"/>
      <c r="R7" s="1493"/>
      <c r="S7" s="272"/>
      <c r="T7" s="1493">
        <v>0</v>
      </c>
      <c r="U7" s="1493"/>
      <c r="V7" s="1539"/>
      <c r="W7" s="1" t="s">
        <v>973</v>
      </c>
    </row>
    <row r="8" spans="2:23" ht="51" customHeight="1" x14ac:dyDescent="0.25">
      <c r="B8" s="1704"/>
      <c r="C8" s="511" t="s">
        <v>9</v>
      </c>
      <c r="D8" s="360" t="s">
        <v>137</v>
      </c>
      <c r="E8" s="312">
        <f>(1/49)</f>
        <v>2.0408163265306121E-2</v>
      </c>
      <c r="F8" s="1226">
        <v>6</v>
      </c>
      <c r="G8" s="1179"/>
      <c r="H8" s="1179"/>
      <c r="I8" s="270"/>
      <c r="J8" s="1179">
        <v>6</v>
      </c>
      <c r="K8" s="1179"/>
      <c r="L8" s="1179"/>
      <c r="M8" s="270"/>
      <c r="N8" s="121"/>
      <c r="O8" s="1179">
        <v>6</v>
      </c>
      <c r="P8" s="1179"/>
      <c r="Q8" s="1179"/>
      <c r="R8" s="1179"/>
      <c r="S8" s="270"/>
      <c r="T8" s="1179">
        <v>0</v>
      </c>
      <c r="U8" s="1179"/>
      <c r="V8" s="1238"/>
      <c r="W8" s="1" t="s">
        <v>976</v>
      </c>
    </row>
    <row r="9" spans="2:23" ht="48" customHeight="1" x14ac:dyDescent="0.25">
      <c r="B9" s="1703" t="s">
        <v>844</v>
      </c>
      <c r="C9" s="510"/>
      <c r="D9" s="360" t="s">
        <v>138</v>
      </c>
      <c r="E9" s="1466">
        <f>(1/49)</f>
        <v>2.0408163265306121E-2</v>
      </c>
      <c r="F9" s="1476" t="s">
        <v>793</v>
      </c>
      <c r="G9" s="1433"/>
      <c r="H9" s="1433"/>
      <c r="I9" s="1433"/>
      <c r="J9" s="1433"/>
      <c r="K9" s="1433"/>
      <c r="L9" s="1433"/>
      <c r="M9" s="1433"/>
      <c r="N9" s="1433"/>
      <c r="O9" s="1433"/>
      <c r="P9" s="1433"/>
      <c r="Q9" s="1433"/>
      <c r="R9" s="1433"/>
      <c r="S9" s="1433"/>
      <c r="T9" s="1507"/>
      <c r="U9" s="1433" t="s">
        <v>134</v>
      </c>
      <c r="V9" s="1477"/>
      <c r="W9" s="1" t="s">
        <v>982</v>
      </c>
    </row>
    <row r="10" spans="2:23" ht="33" customHeight="1" x14ac:dyDescent="0.25">
      <c r="B10" s="1703"/>
      <c r="C10" s="510"/>
      <c r="D10" s="294" t="s">
        <v>141</v>
      </c>
      <c r="E10" s="1481"/>
      <c r="F10" s="1478" t="s">
        <v>139</v>
      </c>
      <c r="G10" s="1479"/>
      <c r="H10" s="1479"/>
      <c r="I10" s="1479"/>
      <c r="J10" s="1479"/>
      <c r="K10" s="1479"/>
      <c r="L10" s="1479"/>
      <c r="M10" s="1479"/>
      <c r="N10" s="1479" t="s">
        <v>140</v>
      </c>
      <c r="O10" s="1479"/>
      <c r="P10" s="1479"/>
      <c r="Q10" s="1479"/>
      <c r="R10" s="1479"/>
      <c r="S10" s="1479"/>
      <c r="T10" s="1504"/>
      <c r="U10" s="1479" t="s">
        <v>11</v>
      </c>
      <c r="V10" s="1480"/>
      <c r="W10" s="1" t="s">
        <v>1216</v>
      </c>
    </row>
    <row r="11" spans="2:23" x14ac:dyDescent="0.25">
      <c r="B11" s="1703"/>
      <c r="C11" s="510"/>
      <c r="D11" s="294"/>
      <c r="E11" s="1467"/>
      <c r="F11" s="1182">
        <v>6</v>
      </c>
      <c r="G11" s="1183"/>
      <c r="H11" s="1183"/>
      <c r="I11" s="1183"/>
      <c r="J11" s="1183"/>
      <c r="K11" s="1183"/>
      <c r="L11" s="1183"/>
      <c r="M11" s="1183"/>
      <c r="N11" s="1183">
        <v>3</v>
      </c>
      <c r="O11" s="1183"/>
      <c r="P11" s="1183"/>
      <c r="Q11" s="1183"/>
      <c r="R11" s="1183"/>
      <c r="S11" s="1183"/>
      <c r="T11" s="1715"/>
      <c r="U11" s="1183">
        <v>0</v>
      </c>
      <c r="V11" s="1461"/>
    </row>
    <row r="12" spans="2:23" ht="50.25" customHeight="1" x14ac:dyDescent="0.25">
      <c r="B12" s="1703" t="s">
        <v>844</v>
      </c>
      <c r="C12" s="510"/>
      <c r="D12" s="360" t="s">
        <v>142</v>
      </c>
      <c r="E12" s="1466">
        <f>(1/49)</f>
        <v>2.0408163265306121E-2</v>
      </c>
      <c r="F12" s="1476" t="s">
        <v>445</v>
      </c>
      <c r="G12" s="1433"/>
      <c r="H12" s="1433"/>
      <c r="I12" s="1433"/>
      <c r="J12" s="1433"/>
      <c r="K12" s="1433"/>
      <c r="L12" s="1433"/>
      <c r="M12" s="1433"/>
      <c r="N12" s="1433"/>
      <c r="O12" s="1433"/>
      <c r="P12" s="1433"/>
      <c r="Q12" s="1433"/>
      <c r="R12" s="1433"/>
      <c r="S12" s="1433"/>
      <c r="T12" s="1507"/>
      <c r="U12" s="1433" t="s">
        <v>134</v>
      </c>
      <c r="V12" s="1477"/>
      <c r="W12" s="1" t="s">
        <v>979</v>
      </c>
    </row>
    <row r="13" spans="2:23" ht="45" customHeight="1" x14ac:dyDescent="0.25">
      <c r="B13" s="1703"/>
      <c r="C13" s="510"/>
      <c r="D13" s="294" t="s">
        <v>141</v>
      </c>
      <c r="E13" s="1481"/>
      <c r="F13" s="1478" t="s">
        <v>139</v>
      </c>
      <c r="G13" s="1479"/>
      <c r="H13" s="1479"/>
      <c r="I13" s="1479"/>
      <c r="J13" s="1479"/>
      <c r="K13" s="1479"/>
      <c r="L13" s="1479"/>
      <c r="M13" s="1479"/>
      <c r="N13" s="1479" t="s">
        <v>140</v>
      </c>
      <c r="O13" s="1479"/>
      <c r="P13" s="1479"/>
      <c r="Q13" s="1479"/>
      <c r="R13" s="1479"/>
      <c r="S13" s="1479"/>
      <c r="T13" s="1504"/>
      <c r="U13" s="1479" t="s">
        <v>11</v>
      </c>
      <c r="V13" s="1480"/>
      <c r="W13" s="1" t="s">
        <v>1217</v>
      </c>
    </row>
    <row r="14" spans="2:23" x14ac:dyDescent="0.25">
      <c r="B14" s="1703"/>
      <c r="C14" s="510"/>
      <c r="D14" s="294"/>
      <c r="E14" s="1467"/>
      <c r="F14" s="1182">
        <v>6</v>
      </c>
      <c r="G14" s="1183"/>
      <c r="H14" s="1183"/>
      <c r="I14" s="1183"/>
      <c r="J14" s="1183"/>
      <c r="K14" s="1183"/>
      <c r="L14" s="1183"/>
      <c r="M14" s="1183"/>
      <c r="N14" s="1183">
        <v>3</v>
      </c>
      <c r="O14" s="1183"/>
      <c r="P14" s="1183"/>
      <c r="Q14" s="1183"/>
      <c r="R14" s="1183"/>
      <c r="S14" s="1183"/>
      <c r="T14" s="1715"/>
      <c r="U14" s="1183">
        <v>0</v>
      </c>
      <c r="V14" s="1461"/>
    </row>
    <row r="15" spans="2:23" x14ac:dyDescent="0.25">
      <c r="B15" s="512"/>
      <c r="C15" s="510"/>
      <c r="D15" s="354" t="s">
        <v>143</v>
      </c>
      <c r="E15" s="106"/>
      <c r="F15" s="116"/>
      <c r="G15" s="1433"/>
      <c r="H15" s="1433"/>
      <c r="I15" s="1433"/>
      <c r="J15" s="1433"/>
      <c r="K15" s="1433"/>
      <c r="L15" s="279"/>
      <c r="M15" s="279"/>
      <c r="N15" s="279"/>
      <c r="O15" s="279"/>
      <c r="P15" s="279"/>
      <c r="Q15" s="279"/>
      <c r="R15" s="279"/>
      <c r="S15" s="279"/>
      <c r="T15" s="279"/>
      <c r="U15" s="279"/>
      <c r="V15" s="292"/>
    </row>
    <row r="16" spans="2:23" ht="33.75" customHeight="1" x14ac:dyDescent="0.25">
      <c r="B16" s="1703" t="s">
        <v>844</v>
      </c>
      <c r="C16" s="1706" t="s">
        <v>9</v>
      </c>
      <c r="D16" s="63" t="s">
        <v>447</v>
      </c>
      <c r="E16" s="1711">
        <f>(1/49)*(1/2)</f>
        <v>1.020408163265306E-2</v>
      </c>
      <c r="F16" s="1322" t="s">
        <v>144</v>
      </c>
      <c r="G16" s="1323"/>
      <c r="H16" s="1323"/>
      <c r="I16" s="1323" t="s">
        <v>145</v>
      </c>
      <c r="J16" s="1323"/>
      <c r="K16" s="1323" t="s">
        <v>446</v>
      </c>
      <c r="L16" s="1323"/>
      <c r="M16" s="1323" t="s">
        <v>146</v>
      </c>
      <c r="N16" s="1323"/>
      <c r="O16" s="1323" t="s">
        <v>661</v>
      </c>
      <c r="P16" s="1323"/>
      <c r="Q16" s="1323"/>
      <c r="R16" s="1323"/>
      <c r="S16" s="1323" t="s">
        <v>662</v>
      </c>
      <c r="T16" s="1323"/>
      <c r="U16" s="1323"/>
      <c r="V16" s="1712"/>
      <c r="W16" s="1" t="s">
        <v>1218</v>
      </c>
    </row>
    <row r="17" spans="1:23" x14ac:dyDescent="0.25">
      <c r="B17" s="1703"/>
      <c r="C17" s="1707"/>
      <c r="D17" s="60"/>
      <c r="E17" s="1711"/>
      <c r="F17" s="1714">
        <v>6</v>
      </c>
      <c r="G17" s="1710"/>
      <c r="H17" s="1710"/>
      <c r="I17" s="1710">
        <v>4</v>
      </c>
      <c r="J17" s="1710"/>
      <c r="K17" s="1710">
        <v>2</v>
      </c>
      <c r="L17" s="1710"/>
      <c r="M17" s="1710">
        <v>0</v>
      </c>
      <c r="N17" s="1710"/>
      <c r="O17" s="1710">
        <v>2</v>
      </c>
      <c r="P17" s="1710"/>
      <c r="Q17" s="1710"/>
      <c r="R17" s="1710"/>
      <c r="S17" s="1710">
        <v>0</v>
      </c>
      <c r="T17" s="1710"/>
      <c r="U17" s="1710"/>
      <c r="V17" s="1713"/>
    </row>
    <row r="18" spans="1:23" ht="40" customHeight="1" x14ac:dyDescent="0.25">
      <c r="B18" s="1703"/>
      <c r="C18" s="1706" t="s">
        <v>9</v>
      </c>
      <c r="D18" s="63" t="s">
        <v>450</v>
      </c>
      <c r="E18" s="1711">
        <f>(1/49)*(1/2)</f>
        <v>1.020408163265306E-2</v>
      </c>
      <c r="F18" s="1313" t="s">
        <v>144</v>
      </c>
      <c r="G18" s="1292"/>
      <c r="H18" s="1292"/>
      <c r="I18" s="1292" t="s">
        <v>446</v>
      </c>
      <c r="J18" s="1292"/>
      <c r="K18" s="1292"/>
      <c r="L18" s="1292"/>
      <c r="M18" s="1292" t="s">
        <v>146</v>
      </c>
      <c r="N18" s="1292"/>
      <c r="O18" s="1292" t="s">
        <v>663</v>
      </c>
      <c r="P18" s="1292"/>
      <c r="Q18" s="1292"/>
      <c r="R18" s="1292"/>
      <c r="S18" s="1292"/>
      <c r="T18" s="1292"/>
      <c r="U18" s="1292"/>
      <c r="V18" s="1293"/>
      <c r="W18" s="1" t="s">
        <v>1219</v>
      </c>
    </row>
    <row r="19" spans="1:23" x14ac:dyDescent="0.25">
      <c r="B19" s="1703"/>
      <c r="C19" s="1707"/>
      <c r="D19" s="370"/>
      <c r="E19" s="1312"/>
      <c r="F19" s="1531">
        <v>6</v>
      </c>
      <c r="G19" s="1532"/>
      <c r="H19" s="1532"/>
      <c r="I19" s="1532">
        <v>2</v>
      </c>
      <c r="J19" s="1532"/>
      <c r="K19" s="1532"/>
      <c r="L19" s="1532"/>
      <c r="M19" s="1532">
        <v>0</v>
      </c>
      <c r="N19" s="1532"/>
      <c r="O19" s="1532">
        <v>0</v>
      </c>
      <c r="P19" s="1532"/>
      <c r="Q19" s="1532"/>
      <c r="R19" s="1532"/>
      <c r="S19" s="1532"/>
      <c r="T19" s="1532"/>
      <c r="U19" s="1532"/>
      <c r="V19" s="1535"/>
    </row>
    <row r="20" spans="1:23" ht="46.5" customHeight="1" x14ac:dyDescent="0.25">
      <c r="B20" s="1703" t="s">
        <v>844</v>
      </c>
      <c r="C20" s="1706" t="s">
        <v>9</v>
      </c>
      <c r="D20" s="63" t="s">
        <v>448</v>
      </c>
      <c r="E20" s="1311">
        <f>(1/49)*(1/2)</f>
        <v>1.020408163265306E-2</v>
      </c>
      <c r="F20" s="1322" t="s">
        <v>144</v>
      </c>
      <c r="G20" s="1323"/>
      <c r="H20" s="1323"/>
      <c r="I20" s="1323" t="s">
        <v>145</v>
      </c>
      <c r="J20" s="1323"/>
      <c r="K20" s="1323" t="s">
        <v>446</v>
      </c>
      <c r="L20" s="1323"/>
      <c r="M20" s="1323" t="s">
        <v>146</v>
      </c>
      <c r="N20" s="1323"/>
      <c r="O20" s="1323" t="s">
        <v>661</v>
      </c>
      <c r="P20" s="1323"/>
      <c r="Q20" s="1323"/>
      <c r="R20" s="1323"/>
      <c r="S20" s="1323" t="s">
        <v>662</v>
      </c>
      <c r="T20" s="1323"/>
      <c r="U20" s="1323"/>
      <c r="V20" s="1712"/>
      <c r="W20" s="1" t="s">
        <v>1220</v>
      </c>
    </row>
    <row r="21" spans="1:23" x14ac:dyDescent="0.25">
      <c r="B21" s="1703"/>
      <c r="C21" s="1707"/>
      <c r="D21" s="60"/>
      <c r="E21" s="1711"/>
      <c r="F21" s="1714">
        <v>6</v>
      </c>
      <c r="G21" s="1710"/>
      <c r="H21" s="1710"/>
      <c r="I21" s="1710">
        <v>4</v>
      </c>
      <c r="J21" s="1710"/>
      <c r="K21" s="1710">
        <v>2</v>
      </c>
      <c r="L21" s="1710"/>
      <c r="M21" s="1710">
        <v>0</v>
      </c>
      <c r="N21" s="1710"/>
      <c r="O21" s="1710">
        <v>2</v>
      </c>
      <c r="P21" s="1710"/>
      <c r="Q21" s="1710"/>
      <c r="R21" s="1710"/>
      <c r="S21" s="1710">
        <v>0</v>
      </c>
      <c r="T21" s="1710"/>
      <c r="U21" s="1710"/>
      <c r="V21" s="1713"/>
    </row>
    <row r="22" spans="1:23" ht="32.5" customHeight="1" x14ac:dyDescent="0.25">
      <c r="B22" s="1703"/>
      <c r="C22" s="1706" t="s">
        <v>9</v>
      </c>
      <c r="D22" s="63" t="s">
        <v>449</v>
      </c>
      <c r="E22" s="1711">
        <f>(1/49)*(1/2)</f>
        <v>1.020408163265306E-2</v>
      </c>
      <c r="F22" s="1313" t="s">
        <v>144</v>
      </c>
      <c r="G22" s="1292"/>
      <c r="H22" s="1292"/>
      <c r="I22" s="1292" t="s">
        <v>446</v>
      </c>
      <c r="J22" s="1292"/>
      <c r="K22" s="1292"/>
      <c r="L22" s="1292"/>
      <c r="M22" s="1292" t="s">
        <v>146</v>
      </c>
      <c r="N22" s="1292"/>
      <c r="O22" s="1292" t="s">
        <v>663</v>
      </c>
      <c r="P22" s="1292"/>
      <c r="Q22" s="1292"/>
      <c r="R22" s="1292"/>
      <c r="S22" s="1292"/>
      <c r="T22" s="1292"/>
      <c r="U22" s="1292"/>
      <c r="V22" s="1293"/>
      <c r="W22" s="1" t="s">
        <v>1221</v>
      </c>
    </row>
    <row r="23" spans="1:23" ht="13" thickBot="1" x14ac:dyDescent="0.3">
      <c r="B23" s="1705"/>
      <c r="C23" s="1708"/>
      <c r="D23" s="294"/>
      <c r="E23" s="1312"/>
      <c r="F23" s="1531">
        <v>6</v>
      </c>
      <c r="G23" s="1532"/>
      <c r="H23" s="1532"/>
      <c r="I23" s="1532">
        <v>2</v>
      </c>
      <c r="J23" s="1532"/>
      <c r="K23" s="1532"/>
      <c r="L23" s="1532"/>
      <c r="M23" s="1532">
        <v>0</v>
      </c>
      <c r="N23" s="1532"/>
      <c r="O23" s="1532">
        <v>0</v>
      </c>
      <c r="P23" s="1532"/>
      <c r="Q23" s="1532"/>
      <c r="R23" s="1532"/>
      <c r="S23" s="1532"/>
      <c r="T23" s="1532"/>
      <c r="U23" s="1532"/>
      <c r="V23" s="1535"/>
    </row>
    <row r="24" spans="1:23" ht="13.9" customHeight="1" thickBot="1" x14ac:dyDescent="0.3">
      <c r="D24" s="77" t="s">
        <v>8</v>
      </c>
      <c r="E24" s="1559" t="s">
        <v>349</v>
      </c>
      <c r="F24" s="1559"/>
      <c r="G24" s="1559"/>
      <c r="H24" s="1559"/>
      <c r="I24" s="1559"/>
      <c r="J24" s="1559"/>
      <c r="K24" s="1559"/>
      <c r="L24" s="1559"/>
      <c r="M24" s="1559"/>
      <c r="N24" s="1559"/>
      <c r="O24" s="1559"/>
      <c r="P24" s="1559"/>
      <c r="Q24" s="1559"/>
      <c r="R24" s="1559"/>
      <c r="S24" s="1559"/>
      <c r="T24" s="1559"/>
      <c r="U24" s="1559"/>
      <c r="V24" s="1559"/>
    </row>
    <row r="25" spans="1:23" s="15" customFormat="1" ht="20.149999999999999" customHeight="1" x14ac:dyDescent="0.25">
      <c r="D25" s="876" t="s">
        <v>799</v>
      </c>
      <c r="E25" s="799"/>
      <c r="F25" s="799"/>
      <c r="G25" s="799"/>
      <c r="H25" s="799"/>
      <c r="I25" s="799"/>
      <c r="J25" s="799"/>
      <c r="K25" s="799"/>
      <c r="L25" s="799"/>
      <c r="M25" s="799"/>
      <c r="N25" s="799"/>
      <c r="O25" s="627"/>
    </row>
    <row r="26" spans="1:23" s="15" customFormat="1" ht="16" customHeight="1" x14ac:dyDescent="0.25">
      <c r="D26" s="878" t="s">
        <v>801</v>
      </c>
      <c r="E26" s="816"/>
      <c r="F26" s="816"/>
      <c r="G26" s="816"/>
      <c r="H26" s="816"/>
      <c r="I26" s="816"/>
      <c r="J26" s="816"/>
      <c r="K26" s="816"/>
      <c r="L26" s="816"/>
      <c r="M26" s="816"/>
      <c r="N26" s="816"/>
    </row>
    <row r="27" spans="1:23" s="15" customFormat="1" ht="12.65" customHeight="1" x14ac:dyDescent="0.25">
      <c r="A27" s="5"/>
      <c r="B27" s="5"/>
      <c r="C27" s="5"/>
      <c r="D27" s="1709" t="s">
        <v>802</v>
      </c>
      <c r="E27" s="1709"/>
      <c r="F27" s="1709"/>
      <c r="G27" s="1709"/>
      <c r="H27" s="1709"/>
      <c r="I27" s="1709"/>
      <c r="J27" s="1709"/>
      <c r="K27" s="1709"/>
      <c r="L27" s="1709"/>
      <c r="M27" s="47"/>
      <c r="N27" s="47"/>
      <c r="O27" s="47"/>
      <c r="P27" s="47"/>
      <c r="Q27" s="47"/>
      <c r="R27" s="47"/>
      <c r="S27" s="47"/>
      <c r="T27" s="47"/>
      <c r="U27" s="47"/>
      <c r="V27" s="47"/>
    </row>
    <row r="34" ht="39" customHeight="1" x14ac:dyDescent="0.25"/>
  </sheetData>
  <mergeCells count="96">
    <mergeCell ref="U10:V10"/>
    <mergeCell ref="U11:V11"/>
    <mergeCell ref="J8:L8"/>
    <mergeCell ref="O8:R8"/>
    <mergeCell ref="T8:V8"/>
    <mergeCell ref="D1:V1"/>
    <mergeCell ref="F6:H6"/>
    <mergeCell ref="J6:L6"/>
    <mergeCell ref="O6:R6"/>
    <mergeCell ref="T6:V6"/>
    <mergeCell ref="F5:H5"/>
    <mergeCell ref="J5:L5"/>
    <mergeCell ref="O5:R5"/>
    <mergeCell ref="T5:V5"/>
    <mergeCell ref="E2:E4"/>
    <mergeCell ref="F2:V4"/>
    <mergeCell ref="U14:V14"/>
    <mergeCell ref="B2:C2"/>
    <mergeCell ref="F19:H19"/>
    <mergeCell ref="F17:H17"/>
    <mergeCell ref="G15:K15"/>
    <mergeCell ref="F16:H16"/>
    <mergeCell ref="U9:V9"/>
    <mergeCell ref="B3:B4"/>
    <mergeCell ref="C3:C4"/>
    <mergeCell ref="F7:H7"/>
    <mergeCell ref="J7:L7"/>
    <mergeCell ref="O7:R7"/>
    <mergeCell ref="T7:V7"/>
    <mergeCell ref="F8:H8"/>
    <mergeCell ref="U12:V12"/>
    <mergeCell ref="U13:V13"/>
    <mergeCell ref="E9:E11"/>
    <mergeCell ref="E12:E14"/>
    <mergeCell ref="F9:T9"/>
    <mergeCell ref="F10:M10"/>
    <mergeCell ref="F11:M11"/>
    <mergeCell ref="N10:T10"/>
    <mergeCell ref="N11:T11"/>
    <mergeCell ref="F12:T12"/>
    <mergeCell ref="F13:M13"/>
    <mergeCell ref="N13:T13"/>
    <mergeCell ref="F14:M14"/>
    <mergeCell ref="N14:T14"/>
    <mergeCell ref="M23:N23"/>
    <mergeCell ref="O23:V23"/>
    <mergeCell ref="F18:H18"/>
    <mergeCell ref="S16:V16"/>
    <mergeCell ref="S17:V17"/>
    <mergeCell ref="F21:H21"/>
    <mergeCell ref="F22:H22"/>
    <mergeCell ref="F23:H23"/>
    <mergeCell ref="F20:H20"/>
    <mergeCell ref="M21:N21"/>
    <mergeCell ref="O21:R21"/>
    <mergeCell ref="S21:V21"/>
    <mergeCell ref="I22:L22"/>
    <mergeCell ref="M22:N22"/>
    <mergeCell ref="O22:V22"/>
    <mergeCell ref="M19:N19"/>
    <mergeCell ref="O19:V19"/>
    <mergeCell ref="I20:J20"/>
    <mergeCell ref="K20:L20"/>
    <mergeCell ref="M20:N20"/>
    <mergeCell ref="O20:R20"/>
    <mergeCell ref="S20:V20"/>
    <mergeCell ref="O16:R16"/>
    <mergeCell ref="O17:R17"/>
    <mergeCell ref="I18:L18"/>
    <mergeCell ref="M18:N18"/>
    <mergeCell ref="O18:V18"/>
    <mergeCell ref="D27:L27"/>
    <mergeCell ref="I16:J16"/>
    <mergeCell ref="I17:J17"/>
    <mergeCell ref="K16:L16"/>
    <mergeCell ref="K17:L17"/>
    <mergeCell ref="I19:L19"/>
    <mergeCell ref="I21:J21"/>
    <mergeCell ref="K21:L21"/>
    <mergeCell ref="I23:L23"/>
    <mergeCell ref="E24:V24"/>
    <mergeCell ref="E16:E17"/>
    <mergeCell ref="E18:E19"/>
    <mergeCell ref="E20:E21"/>
    <mergeCell ref="E22:E23"/>
    <mergeCell ref="M16:N16"/>
    <mergeCell ref="M17:N17"/>
    <mergeCell ref="B7:B8"/>
    <mergeCell ref="B16:B19"/>
    <mergeCell ref="B20:B23"/>
    <mergeCell ref="C16:C17"/>
    <mergeCell ref="C18:C19"/>
    <mergeCell ref="C20:C21"/>
    <mergeCell ref="C22:C23"/>
    <mergeCell ref="B9:B11"/>
    <mergeCell ref="B12:B14"/>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C10 C9 C13 C11 C12 C15 C14 C6 C17:C19 C16 C21:C23 C20 B13:B14 B10:B11 B15 B17:B19 B21:B23" twoDigitTextYear="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4"/>
  <dimension ref="A1:W40"/>
  <sheetViews>
    <sheetView zoomScale="70" zoomScaleNormal="70" workbookViewId="0">
      <selection activeCell="W1" sqref="W1"/>
    </sheetView>
  </sheetViews>
  <sheetFormatPr defaultColWidth="9.1796875" defaultRowHeight="12.5" x14ac:dyDescent="0.25"/>
  <cols>
    <col min="1" max="1" width="4.26953125" style="5" customWidth="1"/>
    <col min="2" max="2" width="8.81640625" style="5" customWidth="1"/>
    <col min="3" max="3" width="10.54296875" style="5" customWidth="1"/>
    <col min="4" max="4" width="53" style="5" customWidth="1"/>
    <col min="5" max="5" width="7.1796875" style="5" customWidth="1"/>
    <col min="6" max="6" width="10.453125" style="5" customWidth="1"/>
    <col min="7" max="21" width="5" style="5" customWidth="1"/>
    <col min="22" max="22" width="6.26953125" style="5" customWidth="1"/>
    <col min="23" max="23" width="35.453125" style="5" customWidth="1"/>
    <col min="24" max="16384" width="9.1796875" style="5"/>
  </cols>
  <sheetData>
    <row r="1" spans="2:23" s="15" customFormat="1" ht="22.5" customHeight="1" thickBot="1" x14ac:dyDescent="0.3">
      <c r="D1" s="1429" t="s">
        <v>784</v>
      </c>
      <c r="E1" s="1720"/>
      <c r="F1" s="1720"/>
      <c r="G1" s="1720"/>
      <c r="H1" s="1720"/>
      <c r="I1" s="1720"/>
      <c r="J1" s="1720"/>
      <c r="K1" s="1720"/>
      <c r="L1" s="1720"/>
      <c r="M1" s="1720"/>
      <c r="N1" s="1720"/>
      <c r="O1" s="1720"/>
      <c r="P1" s="1720"/>
      <c r="Q1" s="1720"/>
      <c r="R1" s="1720"/>
      <c r="S1" s="1720"/>
      <c r="T1" s="1720"/>
      <c r="U1" s="1720"/>
      <c r="V1" s="1721"/>
      <c r="W1" s="1145" t="s">
        <v>1299</v>
      </c>
    </row>
    <row r="2" spans="2:23" ht="23.25" customHeight="1" thickBot="1" x14ac:dyDescent="0.3">
      <c r="B2" s="1693" t="s">
        <v>348</v>
      </c>
      <c r="C2" s="1693"/>
      <c r="D2" s="501"/>
      <c r="E2" s="1205" t="s">
        <v>350</v>
      </c>
      <c r="F2" s="1545" t="s">
        <v>0</v>
      </c>
      <c r="G2" s="1546"/>
      <c r="H2" s="1546"/>
      <c r="I2" s="1546"/>
      <c r="J2" s="1546"/>
      <c r="K2" s="1546"/>
      <c r="L2" s="1546"/>
      <c r="M2" s="1546"/>
      <c r="N2" s="1546"/>
      <c r="O2" s="1546"/>
      <c r="P2" s="1546"/>
      <c r="Q2" s="1546"/>
      <c r="R2" s="1546"/>
      <c r="S2" s="1546"/>
      <c r="T2" s="1546"/>
      <c r="U2" s="1546"/>
      <c r="V2" s="1547"/>
      <c r="W2" s="54"/>
    </row>
    <row r="3" spans="2:23" ht="24.65" customHeight="1" thickBot="1" x14ac:dyDescent="0.3">
      <c r="B3" s="514" t="s">
        <v>294</v>
      </c>
      <c r="C3" s="514" t="s">
        <v>328</v>
      </c>
      <c r="D3" s="387"/>
      <c r="E3" s="1279"/>
      <c r="F3" s="1551"/>
      <c r="G3" s="1552"/>
      <c r="H3" s="1552"/>
      <c r="I3" s="1552"/>
      <c r="J3" s="1552"/>
      <c r="K3" s="1552"/>
      <c r="L3" s="1552"/>
      <c r="M3" s="1552"/>
      <c r="N3" s="1552"/>
      <c r="O3" s="1552"/>
      <c r="P3" s="1552"/>
      <c r="Q3" s="1552"/>
      <c r="R3" s="1552"/>
      <c r="S3" s="1552"/>
      <c r="T3" s="1552"/>
      <c r="U3" s="1552"/>
      <c r="V3" s="1553"/>
    </row>
    <row r="4" spans="2:23" ht="33" customHeight="1" x14ac:dyDescent="0.25">
      <c r="B4" s="1629" t="s">
        <v>844</v>
      </c>
      <c r="C4" s="1742" t="s">
        <v>9</v>
      </c>
      <c r="D4" s="63" t="s">
        <v>451</v>
      </c>
      <c r="E4" s="1711">
        <f>(1/49)*(1/2)</f>
        <v>1.020408163265306E-2</v>
      </c>
      <c r="F4" s="1322" t="s">
        <v>144</v>
      </c>
      <c r="G4" s="1323"/>
      <c r="H4" s="1323"/>
      <c r="I4" s="1323" t="s">
        <v>145</v>
      </c>
      <c r="J4" s="1323"/>
      <c r="K4" s="1323" t="s">
        <v>446</v>
      </c>
      <c r="L4" s="1323"/>
      <c r="M4" s="1323" t="s">
        <v>146</v>
      </c>
      <c r="N4" s="1323"/>
      <c r="O4" s="1323" t="s">
        <v>661</v>
      </c>
      <c r="P4" s="1323"/>
      <c r="Q4" s="1323"/>
      <c r="R4" s="1323"/>
      <c r="S4" s="1323" t="s">
        <v>662</v>
      </c>
      <c r="T4" s="1323"/>
      <c r="U4" s="1323"/>
      <c r="V4" s="1712"/>
      <c r="W4" s="1" t="s">
        <v>1222</v>
      </c>
    </row>
    <row r="5" spans="2:23" x14ac:dyDescent="0.25">
      <c r="B5" s="1629"/>
      <c r="C5" s="1732"/>
      <c r="D5" s="63"/>
      <c r="E5" s="1711"/>
      <c r="F5" s="1714">
        <v>6</v>
      </c>
      <c r="G5" s="1710"/>
      <c r="H5" s="1710"/>
      <c r="I5" s="1710">
        <v>4</v>
      </c>
      <c r="J5" s="1710"/>
      <c r="K5" s="1710">
        <v>2</v>
      </c>
      <c r="L5" s="1710"/>
      <c r="M5" s="1710">
        <v>0</v>
      </c>
      <c r="N5" s="1710"/>
      <c r="O5" s="1710">
        <v>2</v>
      </c>
      <c r="P5" s="1710"/>
      <c r="Q5" s="1710"/>
      <c r="R5" s="1710"/>
      <c r="S5" s="1710">
        <v>0</v>
      </c>
      <c r="T5" s="1710"/>
      <c r="U5" s="1710"/>
      <c r="V5" s="1713"/>
    </row>
    <row r="6" spans="2:23" ht="36" customHeight="1" x14ac:dyDescent="0.25">
      <c r="B6" s="1629"/>
      <c r="C6" s="1524" t="s">
        <v>9</v>
      </c>
      <c r="D6" s="63" t="s">
        <v>856</v>
      </c>
      <c r="E6" s="1711">
        <f>(1/49)*(1/2)</f>
        <v>1.020408163265306E-2</v>
      </c>
      <c r="F6" s="1313" t="s">
        <v>144</v>
      </c>
      <c r="G6" s="1292"/>
      <c r="H6" s="1292"/>
      <c r="I6" s="1292" t="s">
        <v>446</v>
      </c>
      <c r="J6" s="1292"/>
      <c r="K6" s="1292"/>
      <c r="L6" s="1292"/>
      <c r="M6" s="1292" t="s">
        <v>146</v>
      </c>
      <c r="N6" s="1292"/>
      <c r="O6" s="1292" t="s">
        <v>663</v>
      </c>
      <c r="P6" s="1292"/>
      <c r="Q6" s="1292"/>
      <c r="R6" s="1292"/>
      <c r="S6" s="1292"/>
      <c r="T6" s="1292"/>
      <c r="U6" s="1292"/>
      <c r="V6" s="1293"/>
      <c r="W6" s="1" t="s">
        <v>1223</v>
      </c>
    </row>
    <row r="7" spans="2:23" x14ac:dyDescent="0.25">
      <c r="B7" s="1629"/>
      <c r="C7" s="1732"/>
      <c r="D7" s="63"/>
      <c r="E7" s="1312"/>
      <c r="F7" s="1531">
        <v>6</v>
      </c>
      <c r="G7" s="1532"/>
      <c r="H7" s="1532"/>
      <c r="I7" s="1532">
        <v>2</v>
      </c>
      <c r="J7" s="1532"/>
      <c r="K7" s="1532"/>
      <c r="L7" s="1532"/>
      <c r="M7" s="1532">
        <v>0</v>
      </c>
      <c r="N7" s="1532"/>
      <c r="O7" s="1532">
        <v>0</v>
      </c>
      <c r="P7" s="1532"/>
      <c r="Q7" s="1532"/>
      <c r="R7" s="1532"/>
      <c r="S7" s="1532"/>
      <c r="T7" s="1532"/>
      <c r="U7" s="1532"/>
      <c r="V7" s="1535"/>
    </row>
    <row r="8" spans="2:23" ht="33" customHeight="1" x14ac:dyDescent="0.25">
      <c r="B8" s="1629" t="s">
        <v>844</v>
      </c>
      <c r="C8" s="1524" t="s">
        <v>9</v>
      </c>
      <c r="D8" s="63" t="s">
        <v>857</v>
      </c>
      <c r="E8" s="1311">
        <f>(1/49)*(1/2)</f>
        <v>1.020408163265306E-2</v>
      </c>
      <c r="F8" s="1322" t="s">
        <v>144</v>
      </c>
      <c r="G8" s="1323"/>
      <c r="H8" s="1323"/>
      <c r="I8" s="1323" t="s">
        <v>145</v>
      </c>
      <c r="J8" s="1323"/>
      <c r="K8" s="1323" t="s">
        <v>446</v>
      </c>
      <c r="L8" s="1323"/>
      <c r="M8" s="1323" t="s">
        <v>146</v>
      </c>
      <c r="N8" s="1323"/>
      <c r="O8" s="1323" t="s">
        <v>661</v>
      </c>
      <c r="P8" s="1323"/>
      <c r="Q8" s="1323"/>
      <c r="R8" s="1323"/>
      <c r="S8" s="1323" t="s">
        <v>662</v>
      </c>
      <c r="T8" s="1323"/>
      <c r="U8" s="1323"/>
      <c r="V8" s="1712"/>
      <c r="W8" s="1" t="s">
        <v>1224</v>
      </c>
    </row>
    <row r="9" spans="2:23" ht="11.5" customHeight="1" x14ac:dyDescent="0.25">
      <c r="B9" s="1629"/>
      <c r="C9" s="1732"/>
      <c r="D9" s="63"/>
      <c r="E9" s="1711"/>
      <c r="F9" s="1714">
        <v>6</v>
      </c>
      <c r="G9" s="1710"/>
      <c r="H9" s="1710"/>
      <c r="I9" s="1710">
        <v>4</v>
      </c>
      <c r="J9" s="1710"/>
      <c r="K9" s="1710">
        <v>2</v>
      </c>
      <c r="L9" s="1710"/>
      <c r="M9" s="1710">
        <v>0</v>
      </c>
      <c r="N9" s="1710"/>
      <c r="O9" s="1710">
        <v>2</v>
      </c>
      <c r="P9" s="1710"/>
      <c r="Q9" s="1710"/>
      <c r="R9" s="1710"/>
      <c r="S9" s="1710">
        <v>0</v>
      </c>
      <c r="T9" s="1710"/>
      <c r="U9" s="1710"/>
      <c r="V9" s="1713"/>
    </row>
    <row r="10" spans="2:23" ht="36" customHeight="1" x14ac:dyDescent="0.25">
      <c r="B10" s="1629"/>
      <c r="C10" s="1524" t="s">
        <v>9</v>
      </c>
      <c r="D10" s="63" t="s">
        <v>452</v>
      </c>
      <c r="E10" s="1711">
        <f>(1/49)*(1/2)</f>
        <v>1.020408163265306E-2</v>
      </c>
      <c r="F10" s="1313" t="s">
        <v>144</v>
      </c>
      <c r="G10" s="1292"/>
      <c r="H10" s="1292"/>
      <c r="I10" s="1292" t="s">
        <v>446</v>
      </c>
      <c r="J10" s="1292"/>
      <c r="K10" s="1292"/>
      <c r="L10" s="1292"/>
      <c r="M10" s="1292" t="s">
        <v>146</v>
      </c>
      <c r="N10" s="1292"/>
      <c r="O10" s="1292" t="s">
        <v>663</v>
      </c>
      <c r="P10" s="1292"/>
      <c r="Q10" s="1292"/>
      <c r="R10" s="1292"/>
      <c r="S10" s="1292"/>
      <c r="T10" s="1292"/>
      <c r="U10" s="1292"/>
      <c r="V10" s="1293"/>
      <c r="W10" s="1" t="s">
        <v>1225</v>
      </c>
    </row>
    <row r="11" spans="2:23" x14ac:dyDescent="0.25">
      <c r="B11" s="1629"/>
      <c r="C11" s="1732"/>
      <c r="D11" s="294"/>
      <c r="E11" s="1312"/>
      <c r="F11" s="1531">
        <v>6</v>
      </c>
      <c r="G11" s="1532"/>
      <c r="H11" s="1532"/>
      <c r="I11" s="1532">
        <v>2</v>
      </c>
      <c r="J11" s="1532"/>
      <c r="K11" s="1532"/>
      <c r="L11" s="1532"/>
      <c r="M11" s="1532">
        <v>0</v>
      </c>
      <c r="N11" s="1532"/>
      <c r="O11" s="1532">
        <v>0</v>
      </c>
      <c r="P11" s="1532"/>
      <c r="Q11" s="1532"/>
      <c r="R11" s="1532"/>
      <c r="S11" s="1532"/>
      <c r="T11" s="1532"/>
      <c r="U11" s="1532"/>
      <c r="V11" s="1535"/>
    </row>
    <row r="12" spans="2:23" ht="16.5" customHeight="1" x14ac:dyDescent="0.25">
      <c r="B12" s="475"/>
      <c r="C12" s="1028"/>
      <c r="D12" s="513"/>
      <c r="E12" s="106"/>
      <c r="F12" s="375"/>
      <c r="G12" s="1445" t="s">
        <v>149</v>
      </c>
      <c r="H12" s="1445"/>
      <c r="I12" s="1445"/>
      <c r="J12" s="1445"/>
      <c r="K12" s="1445"/>
      <c r="L12" s="287"/>
      <c r="M12" s="287"/>
      <c r="N12" s="1445" t="s">
        <v>150</v>
      </c>
      <c r="O12" s="1445"/>
      <c r="P12" s="1445"/>
      <c r="Q12" s="1445"/>
      <c r="R12" s="1445"/>
      <c r="S12" s="287"/>
      <c r="T12" s="287"/>
      <c r="U12" s="1445" t="s">
        <v>151</v>
      </c>
      <c r="V12" s="1465"/>
    </row>
    <row r="13" spans="2:23" ht="27" customHeight="1" x14ac:dyDescent="0.25">
      <c r="B13" s="1629" t="s">
        <v>844</v>
      </c>
      <c r="C13" s="1028" t="s">
        <v>9</v>
      </c>
      <c r="D13" s="294" t="s">
        <v>147</v>
      </c>
      <c r="E13" s="310">
        <f>(1/49)*(1/2)</f>
        <v>1.020408163265306E-2</v>
      </c>
      <c r="F13" s="372"/>
      <c r="G13" s="1286">
        <v>0</v>
      </c>
      <c r="H13" s="1286"/>
      <c r="I13" s="1286"/>
      <c r="J13" s="1286"/>
      <c r="K13" s="1286"/>
      <c r="L13" s="290"/>
      <c r="M13" s="290"/>
      <c r="N13" s="1286">
        <v>3</v>
      </c>
      <c r="O13" s="1286"/>
      <c r="P13" s="1286"/>
      <c r="Q13" s="1286"/>
      <c r="R13" s="1286"/>
      <c r="S13" s="290"/>
      <c r="T13" s="290"/>
      <c r="U13" s="1286">
        <v>6</v>
      </c>
      <c r="V13" s="1287"/>
      <c r="W13" s="1" t="s">
        <v>1226</v>
      </c>
    </row>
    <row r="14" spans="2:23" ht="30" customHeight="1" x14ac:dyDescent="0.25">
      <c r="B14" s="1629"/>
      <c r="C14" s="1028" t="s">
        <v>9</v>
      </c>
      <c r="D14" s="294" t="s">
        <v>148</v>
      </c>
      <c r="E14" s="582">
        <f>(1/49)*(1/2)</f>
        <v>1.020408163265306E-2</v>
      </c>
      <c r="F14" s="373"/>
      <c r="G14" s="1493">
        <v>0</v>
      </c>
      <c r="H14" s="1493"/>
      <c r="I14" s="1493"/>
      <c r="J14" s="1493"/>
      <c r="K14" s="1493"/>
      <c r="L14" s="272"/>
      <c r="M14" s="272"/>
      <c r="N14" s="1493">
        <v>3</v>
      </c>
      <c r="O14" s="1493"/>
      <c r="P14" s="1493"/>
      <c r="Q14" s="1493"/>
      <c r="R14" s="1493"/>
      <c r="S14" s="272"/>
      <c r="T14" s="272"/>
      <c r="U14" s="1493">
        <v>6</v>
      </c>
      <c r="V14" s="1539"/>
      <c r="W14" s="1" t="s">
        <v>1227</v>
      </c>
    </row>
    <row r="15" spans="2:23" ht="29.25" customHeight="1" x14ac:dyDescent="0.25">
      <c r="B15" s="1629" t="s">
        <v>844</v>
      </c>
      <c r="C15" s="1028" t="s">
        <v>9</v>
      </c>
      <c r="D15" s="294" t="s">
        <v>152</v>
      </c>
      <c r="E15" s="582">
        <f>(1/49)*(1/2)</f>
        <v>1.020408163265306E-2</v>
      </c>
      <c r="F15" s="373"/>
      <c r="G15" s="1493">
        <v>0</v>
      </c>
      <c r="H15" s="1493"/>
      <c r="I15" s="1493"/>
      <c r="J15" s="1493"/>
      <c r="K15" s="1493"/>
      <c r="L15" s="272"/>
      <c r="M15" s="272"/>
      <c r="N15" s="1493">
        <v>3</v>
      </c>
      <c r="O15" s="1493"/>
      <c r="P15" s="1493"/>
      <c r="Q15" s="1493"/>
      <c r="R15" s="1493"/>
      <c r="S15" s="272"/>
      <c r="T15" s="272"/>
      <c r="U15" s="1493">
        <v>6</v>
      </c>
      <c r="V15" s="1539"/>
      <c r="W15" s="1" t="s">
        <v>1228</v>
      </c>
    </row>
    <row r="16" spans="2:23" ht="24.75" customHeight="1" x14ac:dyDescent="0.25">
      <c r="B16" s="1629"/>
      <c r="C16" s="1028" t="s">
        <v>9</v>
      </c>
      <c r="D16" s="294" t="s">
        <v>153</v>
      </c>
      <c r="E16" s="582">
        <f>(1/49)*(1/2)</f>
        <v>1.020408163265306E-2</v>
      </c>
      <c r="F16" s="374"/>
      <c r="G16" s="1179">
        <v>0</v>
      </c>
      <c r="H16" s="1179"/>
      <c r="I16" s="1179"/>
      <c r="J16" s="1179"/>
      <c r="K16" s="1179"/>
      <c r="L16" s="270"/>
      <c r="M16" s="270"/>
      <c r="N16" s="1179">
        <v>3</v>
      </c>
      <c r="O16" s="1179"/>
      <c r="P16" s="1179"/>
      <c r="Q16" s="1179"/>
      <c r="R16" s="1179"/>
      <c r="S16" s="270"/>
      <c r="T16" s="270"/>
      <c r="U16" s="1179">
        <v>6</v>
      </c>
      <c r="V16" s="1238"/>
      <c r="W16" s="1" t="s">
        <v>1229</v>
      </c>
    </row>
    <row r="17" spans="2:23" ht="24" customHeight="1" x14ac:dyDescent="0.25">
      <c r="B17" s="475"/>
      <c r="C17" s="1028"/>
      <c r="D17" s="294"/>
      <c r="E17" s="310"/>
      <c r="F17" s="1170" t="s">
        <v>664</v>
      </c>
      <c r="G17" s="1171"/>
      <c r="H17" s="1171"/>
      <c r="I17" s="1171"/>
      <c r="J17" s="1171"/>
      <c r="K17" s="1171"/>
      <c r="L17" s="1171"/>
      <c r="M17" s="1171"/>
      <c r="N17" s="1171" t="s">
        <v>665</v>
      </c>
      <c r="O17" s="1171"/>
      <c r="P17" s="1171"/>
      <c r="Q17" s="1171"/>
      <c r="R17" s="1171"/>
      <c r="S17" s="1216" t="s">
        <v>666</v>
      </c>
      <c r="T17" s="1216"/>
      <c r="U17" s="1216"/>
      <c r="V17" s="1223"/>
    </row>
    <row r="18" spans="2:23" ht="31.5" customHeight="1" x14ac:dyDescent="0.25">
      <c r="B18" s="1629" t="s">
        <v>844</v>
      </c>
      <c r="C18" s="1028" t="s">
        <v>9</v>
      </c>
      <c r="D18" s="68" t="s">
        <v>453</v>
      </c>
      <c r="E18" s="582">
        <f>(1/49)*(1/2)</f>
        <v>1.020408163265306E-2</v>
      </c>
      <c r="F18" s="1376">
        <v>0</v>
      </c>
      <c r="G18" s="1493"/>
      <c r="H18" s="1493"/>
      <c r="I18" s="1493"/>
      <c r="J18" s="1493"/>
      <c r="K18" s="1493"/>
      <c r="L18" s="1493"/>
      <c r="M18" s="1493"/>
      <c r="N18" s="1493">
        <v>3</v>
      </c>
      <c r="O18" s="1493"/>
      <c r="P18" s="1493"/>
      <c r="Q18" s="1493"/>
      <c r="R18" s="1493"/>
      <c r="S18" s="1493">
        <v>6</v>
      </c>
      <c r="T18" s="1493"/>
      <c r="U18" s="1493"/>
      <c r="V18" s="1539"/>
      <c r="W18" s="1" t="s">
        <v>1230</v>
      </c>
    </row>
    <row r="19" spans="2:23" ht="33.75" customHeight="1" x14ac:dyDescent="0.25">
      <c r="B19" s="1629"/>
      <c r="C19" s="1028" t="s">
        <v>9</v>
      </c>
      <c r="D19" s="68" t="s">
        <v>454</v>
      </c>
      <c r="E19" s="582">
        <f>(1/49)*(1/2)</f>
        <v>1.020408163265306E-2</v>
      </c>
      <c r="F19" s="1376">
        <v>0</v>
      </c>
      <c r="G19" s="1493"/>
      <c r="H19" s="1493"/>
      <c r="I19" s="1493"/>
      <c r="J19" s="1493"/>
      <c r="K19" s="1493"/>
      <c r="L19" s="1493"/>
      <c r="M19" s="1493"/>
      <c r="N19" s="1493">
        <v>3</v>
      </c>
      <c r="O19" s="1493"/>
      <c r="P19" s="1493"/>
      <c r="Q19" s="1493"/>
      <c r="R19" s="1493"/>
      <c r="S19" s="1493">
        <v>6</v>
      </c>
      <c r="T19" s="1493"/>
      <c r="U19" s="1493"/>
      <c r="V19" s="1539"/>
      <c r="W19" s="1" t="s">
        <v>1231</v>
      </c>
    </row>
    <row r="20" spans="2:23" ht="34.5" customHeight="1" x14ac:dyDescent="0.25">
      <c r="B20" s="1629" t="s">
        <v>844</v>
      </c>
      <c r="C20" s="1028" t="s">
        <v>9</v>
      </c>
      <c r="D20" s="68" t="s">
        <v>455</v>
      </c>
      <c r="E20" s="582">
        <f>(1/49)*(1/2)</f>
        <v>1.020408163265306E-2</v>
      </c>
      <c r="F20" s="1376">
        <v>0</v>
      </c>
      <c r="G20" s="1493"/>
      <c r="H20" s="1493"/>
      <c r="I20" s="1493"/>
      <c r="J20" s="1493"/>
      <c r="K20" s="1493"/>
      <c r="L20" s="1493"/>
      <c r="M20" s="1493"/>
      <c r="N20" s="1493">
        <v>3</v>
      </c>
      <c r="O20" s="1493"/>
      <c r="P20" s="1493"/>
      <c r="Q20" s="1493"/>
      <c r="R20" s="1493"/>
      <c r="S20" s="1493">
        <v>6</v>
      </c>
      <c r="T20" s="1493"/>
      <c r="U20" s="1493"/>
      <c r="V20" s="1539"/>
      <c r="W20" s="1" t="s">
        <v>1232</v>
      </c>
    </row>
    <row r="21" spans="2:23" ht="36.75" customHeight="1" x14ac:dyDescent="0.25">
      <c r="B21" s="1629"/>
      <c r="C21" s="1028" t="s">
        <v>9</v>
      </c>
      <c r="D21" s="68" t="s">
        <v>456</v>
      </c>
      <c r="E21" s="582">
        <f>(1/49)*(1/2)</f>
        <v>1.020408163265306E-2</v>
      </c>
      <c r="F21" s="1226">
        <v>0</v>
      </c>
      <c r="G21" s="1179"/>
      <c r="H21" s="1179"/>
      <c r="I21" s="1179"/>
      <c r="J21" s="1179"/>
      <c r="K21" s="1179"/>
      <c r="L21" s="1179"/>
      <c r="M21" s="1179"/>
      <c r="N21" s="1179">
        <v>3</v>
      </c>
      <c r="O21" s="1179"/>
      <c r="P21" s="1179"/>
      <c r="Q21" s="1179"/>
      <c r="R21" s="1179"/>
      <c r="S21" s="1179">
        <v>6</v>
      </c>
      <c r="T21" s="1179"/>
      <c r="U21" s="1179"/>
      <c r="V21" s="1238"/>
      <c r="W21" s="1" t="s">
        <v>1233</v>
      </c>
    </row>
    <row r="22" spans="2:23" ht="27.65" customHeight="1" x14ac:dyDescent="0.25">
      <c r="B22" s="1629" t="s">
        <v>844</v>
      </c>
      <c r="C22" s="1027" t="s">
        <v>9</v>
      </c>
      <c r="D22" s="68" t="s">
        <v>457</v>
      </c>
      <c r="E22" s="1711">
        <f>(1/49)*(1/2)</f>
        <v>1.020408163265306E-2</v>
      </c>
      <c r="F22" s="1464" t="s">
        <v>2</v>
      </c>
      <c r="G22" s="1445"/>
      <c r="H22" s="1445"/>
      <c r="I22" s="1445"/>
      <c r="J22" s="1445"/>
      <c r="K22" s="1445"/>
      <c r="L22" s="1445"/>
      <c r="M22" s="1445"/>
      <c r="N22" s="1445"/>
      <c r="O22" s="1445"/>
      <c r="P22" s="1445"/>
      <c r="Q22" s="1445"/>
      <c r="R22" s="1445"/>
      <c r="S22" s="1464" t="s">
        <v>3</v>
      </c>
      <c r="T22" s="1445"/>
      <c r="U22" s="1445"/>
      <c r="V22" s="1465"/>
      <c r="W22" s="1" t="s">
        <v>1234</v>
      </c>
    </row>
    <row r="23" spans="2:23" ht="13.5" customHeight="1" x14ac:dyDescent="0.25">
      <c r="B23" s="1629"/>
      <c r="C23" s="1027"/>
      <c r="D23" s="68"/>
      <c r="E23" s="1711"/>
      <c r="F23" s="1488">
        <v>0</v>
      </c>
      <c r="G23" s="1489"/>
      <c r="H23" s="1489"/>
      <c r="I23" s="1489"/>
      <c r="J23" s="1489"/>
      <c r="K23" s="1489"/>
      <c r="L23" s="1489"/>
      <c r="M23" s="1489"/>
      <c r="N23" s="1489"/>
      <c r="O23" s="1489"/>
      <c r="P23" s="1489"/>
      <c r="Q23" s="1489"/>
      <c r="R23" s="1731"/>
      <c r="S23" s="1488">
        <v>6</v>
      </c>
      <c r="T23" s="1489"/>
      <c r="U23" s="1489"/>
      <c r="V23" s="1689"/>
    </row>
    <row r="24" spans="2:23" ht="35.25" customHeight="1" x14ac:dyDescent="0.25">
      <c r="B24" s="1629"/>
      <c r="C24" s="1027" t="s">
        <v>9</v>
      </c>
      <c r="D24" s="68" t="s">
        <v>460</v>
      </c>
      <c r="E24" s="1711">
        <f>(1/49)*(1/2)</f>
        <v>1.020408163265306E-2</v>
      </c>
      <c r="F24" s="1733" t="s">
        <v>521</v>
      </c>
      <c r="G24" s="1734"/>
      <c r="H24" s="1734"/>
      <c r="I24" s="1725" t="s">
        <v>601</v>
      </c>
      <c r="J24" s="1725"/>
      <c r="K24" s="1725"/>
      <c r="L24" s="1725"/>
      <c r="M24" s="1725" t="s">
        <v>458</v>
      </c>
      <c r="N24" s="1725"/>
      <c r="O24" s="1725"/>
      <c r="P24" s="1725" t="s">
        <v>459</v>
      </c>
      <c r="Q24" s="1725"/>
      <c r="R24" s="1725"/>
      <c r="S24" s="1186" t="s">
        <v>11</v>
      </c>
      <c r="T24" s="1187"/>
      <c r="U24" s="1187"/>
      <c r="V24" s="1224"/>
      <c r="W24" s="1" t="s">
        <v>1235</v>
      </c>
    </row>
    <row r="25" spans="2:23" x14ac:dyDescent="0.25">
      <c r="B25" s="1629"/>
      <c r="C25" s="1027"/>
      <c r="D25" s="68"/>
      <c r="E25" s="1711"/>
      <c r="F25" s="1726">
        <v>0</v>
      </c>
      <c r="G25" s="1727"/>
      <c r="H25" s="1727"/>
      <c r="I25" s="1728">
        <v>2</v>
      </c>
      <c r="J25" s="1728"/>
      <c r="K25" s="1728"/>
      <c r="L25" s="1728"/>
      <c r="M25" s="1728">
        <v>4</v>
      </c>
      <c r="N25" s="1728"/>
      <c r="O25" s="1728"/>
      <c r="P25" s="1728">
        <v>4</v>
      </c>
      <c r="Q25" s="1728"/>
      <c r="R25" s="1728"/>
      <c r="S25" s="1740">
        <v>6</v>
      </c>
      <c r="T25" s="1728"/>
      <c r="U25" s="1728"/>
      <c r="V25" s="1741"/>
    </row>
    <row r="26" spans="2:23" ht="22.5" customHeight="1" x14ac:dyDescent="0.25">
      <c r="B26" s="1629" t="s">
        <v>844</v>
      </c>
      <c r="C26" s="1027" t="s">
        <v>9</v>
      </c>
      <c r="D26" s="68" t="s">
        <v>461</v>
      </c>
      <c r="E26" s="1711">
        <f>(1/49)*(1/2)</f>
        <v>1.020408163265306E-2</v>
      </c>
      <c r="F26" s="1464" t="s">
        <v>2</v>
      </c>
      <c r="G26" s="1445"/>
      <c r="H26" s="1445"/>
      <c r="I26" s="1445"/>
      <c r="J26" s="1445"/>
      <c r="K26" s="1445"/>
      <c r="L26" s="1445"/>
      <c r="M26" s="1445"/>
      <c r="N26" s="1445"/>
      <c r="O26" s="1445"/>
      <c r="P26" s="1445"/>
      <c r="Q26" s="1445"/>
      <c r="R26" s="1445"/>
      <c r="S26" s="1464" t="s">
        <v>3</v>
      </c>
      <c r="T26" s="1445"/>
      <c r="U26" s="1445"/>
      <c r="V26" s="1465"/>
      <c r="W26" s="1" t="s">
        <v>1236</v>
      </c>
    </row>
    <row r="27" spans="2:23" ht="13.5" customHeight="1" x14ac:dyDescent="0.25">
      <c r="B27" s="1629"/>
      <c r="C27" s="1027"/>
      <c r="D27" s="68"/>
      <c r="E27" s="1711"/>
      <c r="F27" s="1488">
        <v>0</v>
      </c>
      <c r="G27" s="1489"/>
      <c r="H27" s="1489"/>
      <c r="I27" s="1489"/>
      <c r="J27" s="1489"/>
      <c r="K27" s="1489"/>
      <c r="L27" s="1489"/>
      <c r="M27" s="1489"/>
      <c r="N27" s="1489"/>
      <c r="O27" s="1489"/>
      <c r="P27" s="1489"/>
      <c r="Q27" s="1489"/>
      <c r="R27" s="1731"/>
      <c r="S27" s="1488">
        <v>6</v>
      </c>
      <c r="T27" s="1489"/>
      <c r="U27" s="1489"/>
      <c r="V27" s="1689"/>
    </row>
    <row r="28" spans="2:23" ht="25" customHeight="1" x14ac:dyDescent="0.25">
      <c r="B28" s="1629"/>
      <c r="C28" s="1027" t="s">
        <v>9</v>
      </c>
      <c r="D28" s="68" t="s">
        <v>462</v>
      </c>
      <c r="E28" s="1711">
        <f>(1/49)*(1/2)</f>
        <v>1.020408163265306E-2</v>
      </c>
      <c r="F28" s="1733" t="s">
        <v>521</v>
      </c>
      <c r="G28" s="1734"/>
      <c r="H28" s="1734"/>
      <c r="I28" s="1725" t="s">
        <v>601</v>
      </c>
      <c r="J28" s="1725"/>
      <c r="K28" s="1725"/>
      <c r="L28" s="1725"/>
      <c r="M28" s="1725" t="s">
        <v>458</v>
      </c>
      <c r="N28" s="1725"/>
      <c r="O28" s="1725"/>
      <c r="P28" s="1725" t="s">
        <v>459</v>
      </c>
      <c r="Q28" s="1725"/>
      <c r="R28" s="1725"/>
      <c r="S28" s="1186" t="s">
        <v>11</v>
      </c>
      <c r="T28" s="1187"/>
      <c r="U28" s="1187"/>
      <c r="V28" s="1224"/>
      <c r="W28" s="1" t="s">
        <v>1237</v>
      </c>
    </row>
    <row r="29" spans="2:23" ht="13" thickBot="1" x14ac:dyDescent="0.3">
      <c r="B29" s="1729"/>
      <c r="C29" s="1029"/>
      <c r="D29" s="1122"/>
      <c r="E29" s="1730"/>
      <c r="F29" s="1735">
        <v>0</v>
      </c>
      <c r="G29" s="1736"/>
      <c r="H29" s="1736"/>
      <c r="I29" s="1737">
        <v>2</v>
      </c>
      <c r="J29" s="1737"/>
      <c r="K29" s="1737"/>
      <c r="L29" s="1737"/>
      <c r="M29" s="1737">
        <v>4</v>
      </c>
      <c r="N29" s="1737"/>
      <c r="O29" s="1737"/>
      <c r="P29" s="1737">
        <v>4</v>
      </c>
      <c r="Q29" s="1737"/>
      <c r="R29" s="1737"/>
      <c r="S29" s="1738">
        <v>6</v>
      </c>
      <c r="T29" s="1737"/>
      <c r="U29" s="1737"/>
      <c r="V29" s="1739"/>
    </row>
    <row r="30" spans="2:23" ht="13.9" customHeight="1" thickBot="1" x14ac:dyDescent="0.3">
      <c r="D30" s="377" t="s">
        <v>8</v>
      </c>
      <c r="E30" s="1367" t="s">
        <v>349</v>
      </c>
      <c r="F30" s="1367"/>
      <c r="G30" s="1367"/>
      <c r="H30" s="1367"/>
      <c r="I30" s="1367"/>
      <c r="J30" s="1367"/>
      <c r="K30" s="1367"/>
      <c r="L30" s="1367"/>
      <c r="M30" s="1367"/>
      <c r="N30" s="1367"/>
      <c r="O30" s="1367"/>
      <c r="P30" s="1367"/>
      <c r="Q30" s="1367"/>
      <c r="R30" s="1367"/>
      <c r="S30" s="1367"/>
      <c r="T30" s="1367"/>
      <c r="U30" s="1367"/>
      <c r="V30" s="1367"/>
    </row>
    <row r="31" spans="2:23" s="15" customFormat="1" ht="20.149999999999999" customHeight="1" x14ac:dyDescent="0.25">
      <c r="D31" s="876" t="s">
        <v>799</v>
      </c>
      <c r="E31" s="799"/>
      <c r="F31" s="799"/>
      <c r="G31" s="799"/>
      <c r="H31" s="799"/>
      <c r="I31" s="799"/>
      <c r="J31" s="799"/>
      <c r="K31" s="799"/>
      <c r="L31" s="799"/>
      <c r="M31" s="799"/>
      <c r="N31" s="799"/>
      <c r="O31" s="627"/>
    </row>
    <row r="32" spans="2:23" s="15" customFormat="1" ht="16" customHeight="1" x14ac:dyDescent="0.25">
      <c r="D32" s="878" t="s">
        <v>801</v>
      </c>
      <c r="E32" s="816"/>
      <c r="F32" s="816"/>
      <c r="G32" s="816"/>
      <c r="H32" s="816"/>
      <c r="I32" s="816"/>
      <c r="J32" s="816"/>
      <c r="K32" s="816"/>
      <c r="L32" s="816"/>
      <c r="M32" s="816"/>
      <c r="N32" s="816"/>
    </row>
    <row r="33" spans="1:22" s="15" customFormat="1" x14ac:dyDescent="0.25">
      <c r="A33" s="5"/>
      <c r="B33" s="5"/>
      <c r="C33" s="5"/>
      <c r="D33" s="1709" t="s">
        <v>803</v>
      </c>
      <c r="E33" s="1709"/>
      <c r="F33" s="1709"/>
      <c r="G33" s="1709"/>
      <c r="H33" s="1709"/>
      <c r="I33" s="1709"/>
      <c r="J33" s="1709"/>
      <c r="K33" s="1709"/>
      <c r="L33" s="1709"/>
      <c r="M33" s="47"/>
      <c r="N33" s="47"/>
      <c r="O33" s="47"/>
      <c r="P33" s="47"/>
      <c r="Q33" s="47"/>
      <c r="R33" s="47"/>
      <c r="S33" s="47"/>
      <c r="T33" s="47"/>
      <c r="U33" s="47"/>
      <c r="V33" s="47"/>
    </row>
    <row r="34" spans="1:22" x14ac:dyDescent="0.25">
      <c r="E34" s="114"/>
    </row>
    <row r="40" spans="1:22" ht="39" customHeight="1" x14ac:dyDescent="0.25"/>
  </sheetData>
  <mergeCells count="124">
    <mergeCell ref="D1:V1"/>
    <mergeCell ref="F5:H5"/>
    <mergeCell ref="F6:H6"/>
    <mergeCell ref="F7:H7"/>
    <mergeCell ref="F9:H9"/>
    <mergeCell ref="F11:H11"/>
    <mergeCell ref="E2:E3"/>
    <mergeCell ref="F2:V3"/>
    <mergeCell ref="F8:H8"/>
    <mergeCell ref="F10:H10"/>
    <mergeCell ref="M6:N6"/>
    <mergeCell ref="O6:V6"/>
    <mergeCell ref="I7:L7"/>
    <mergeCell ref="M7:N7"/>
    <mergeCell ref="O7:V7"/>
    <mergeCell ref="F4:H4"/>
    <mergeCell ref="E4:E5"/>
    <mergeCell ref="I4:J4"/>
    <mergeCell ref="K4:L4"/>
    <mergeCell ref="M4:N4"/>
    <mergeCell ref="O4:R4"/>
    <mergeCell ref="S4:V4"/>
    <mergeCell ref="I5:J5"/>
    <mergeCell ref="K5:L5"/>
    <mergeCell ref="B2:C2"/>
    <mergeCell ref="E30:V30"/>
    <mergeCell ref="G16:K16"/>
    <mergeCell ref="N16:R16"/>
    <mergeCell ref="U16:V16"/>
    <mergeCell ref="S20:V20"/>
    <mergeCell ref="S21:V21"/>
    <mergeCell ref="F22:R22"/>
    <mergeCell ref="S22:V22"/>
    <mergeCell ref="S24:V24"/>
    <mergeCell ref="B4:B7"/>
    <mergeCell ref="C4:C5"/>
    <mergeCell ref="G14:K14"/>
    <mergeCell ref="N14:R14"/>
    <mergeCell ref="U14:V14"/>
    <mergeCell ref="G15:K15"/>
    <mergeCell ref="N15:R15"/>
    <mergeCell ref="U15:V15"/>
    <mergeCell ref="G12:K12"/>
    <mergeCell ref="N12:R12"/>
    <mergeCell ref="U12:V12"/>
    <mergeCell ref="C6:C7"/>
    <mergeCell ref="E6:E7"/>
    <mergeCell ref="I6:L6"/>
    <mergeCell ref="M5:N5"/>
    <mergeCell ref="O5:R5"/>
    <mergeCell ref="S5:V5"/>
    <mergeCell ref="N13:R13"/>
    <mergeCell ref="D33:L33"/>
    <mergeCell ref="S17:V17"/>
    <mergeCell ref="S18:V18"/>
    <mergeCell ref="S19:V19"/>
    <mergeCell ref="I24:L24"/>
    <mergeCell ref="F24:H24"/>
    <mergeCell ref="P29:R29"/>
    <mergeCell ref="S29:V29"/>
    <mergeCell ref="I29:L29"/>
    <mergeCell ref="M29:O29"/>
    <mergeCell ref="N17:R17"/>
    <mergeCell ref="N18:R18"/>
    <mergeCell ref="N20:R20"/>
    <mergeCell ref="N21:R21"/>
    <mergeCell ref="F17:M17"/>
    <mergeCell ref="F18:M18"/>
    <mergeCell ref="F19:M19"/>
    <mergeCell ref="F20:M20"/>
    <mergeCell ref="F21:M21"/>
    <mergeCell ref="S25:V25"/>
    <mergeCell ref="S26:V26"/>
    <mergeCell ref="F28:H28"/>
    <mergeCell ref="I28:L28"/>
    <mergeCell ref="M28:O28"/>
    <mergeCell ref="N19:R19"/>
    <mergeCell ref="P28:R28"/>
    <mergeCell ref="S28:V28"/>
    <mergeCell ref="F29:H29"/>
    <mergeCell ref="S23:V23"/>
    <mergeCell ref="S27:V27"/>
    <mergeCell ref="M8:N8"/>
    <mergeCell ref="O8:R8"/>
    <mergeCell ref="S8:V8"/>
    <mergeCell ref="I9:J9"/>
    <mergeCell ref="K9:L9"/>
    <mergeCell ref="M9:N9"/>
    <mergeCell ref="O9:R9"/>
    <mergeCell ref="S9:V9"/>
    <mergeCell ref="B13:B14"/>
    <mergeCell ref="C10:C11"/>
    <mergeCell ref="E10:E11"/>
    <mergeCell ref="I10:L10"/>
    <mergeCell ref="M10:N10"/>
    <mergeCell ref="O10:V10"/>
    <mergeCell ref="I11:L11"/>
    <mergeCell ref="M11:N11"/>
    <mergeCell ref="O11:V11"/>
    <mergeCell ref="G13:K13"/>
    <mergeCell ref="B8:B11"/>
    <mergeCell ref="U13:V13"/>
    <mergeCell ref="C8:C9"/>
    <mergeCell ref="E8:E9"/>
    <mergeCell ref="I8:J8"/>
    <mergeCell ref="K8:L8"/>
    <mergeCell ref="B15:B16"/>
    <mergeCell ref="B18:B19"/>
    <mergeCell ref="F26:R26"/>
    <mergeCell ref="M24:O24"/>
    <mergeCell ref="P24:R24"/>
    <mergeCell ref="F25:H25"/>
    <mergeCell ref="I25:L25"/>
    <mergeCell ref="M25:O25"/>
    <mergeCell ref="P25:R25"/>
    <mergeCell ref="B22:B25"/>
    <mergeCell ref="B20:B21"/>
    <mergeCell ref="B26:B29"/>
    <mergeCell ref="E26:E27"/>
    <mergeCell ref="E22:E23"/>
    <mergeCell ref="E24:E25"/>
    <mergeCell ref="E28:E29"/>
    <mergeCell ref="F23:R23"/>
    <mergeCell ref="F27:R27"/>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5:B7 B9:B12 B14 B16:B17 B19 B21 B24:B25 B28:B29"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5">
    <pageSetUpPr autoPageBreaks="0"/>
  </sheetPr>
  <dimension ref="B1:W41"/>
  <sheetViews>
    <sheetView zoomScale="70" zoomScaleNormal="70" workbookViewId="0">
      <selection activeCell="W1" sqref="W1"/>
    </sheetView>
  </sheetViews>
  <sheetFormatPr defaultColWidth="9.1796875" defaultRowHeight="12.5" x14ac:dyDescent="0.25"/>
  <cols>
    <col min="1" max="1" width="4.26953125" style="15" customWidth="1"/>
    <col min="2" max="2" width="7.54296875" style="15" customWidth="1"/>
    <col min="3" max="3" width="9.7265625" style="15" customWidth="1"/>
    <col min="4" max="4" width="53" style="15" customWidth="1"/>
    <col min="5" max="5" width="6.81640625" style="15" customWidth="1"/>
    <col min="6" max="6" width="10.453125" style="15" customWidth="1"/>
    <col min="7" max="7" width="5" style="15" customWidth="1"/>
    <col min="8" max="8" width="8.7265625" style="15" customWidth="1"/>
    <col min="9" max="18" width="5" style="15" customWidth="1"/>
    <col min="19" max="19" width="2.54296875" style="15" customWidth="1"/>
    <col min="20" max="21" width="5" style="15" customWidth="1"/>
    <col min="22" max="22" width="2.54296875" style="15" customWidth="1"/>
    <col min="23" max="23" width="32.1796875" style="15" customWidth="1"/>
    <col min="24" max="16384" width="9.1796875" style="15"/>
  </cols>
  <sheetData>
    <row r="1" spans="2:23" ht="22.5" customHeight="1" thickBot="1" x14ac:dyDescent="0.3">
      <c r="D1" s="1429" t="s">
        <v>785</v>
      </c>
      <c r="E1" s="1720"/>
      <c r="F1" s="1720"/>
      <c r="G1" s="1720"/>
      <c r="H1" s="1720"/>
      <c r="I1" s="1720"/>
      <c r="J1" s="1720"/>
      <c r="K1" s="1720"/>
      <c r="L1" s="1720"/>
      <c r="M1" s="1720"/>
      <c r="N1" s="1720"/>
      <c r="O1" s="1720"/>
      <c r="P1" s="1720"/>
      <c r="Q1" s="1720"/>
      <c r="R1" s="1720"/>
      <c r="S1" s="1720"/>
      <c r="T1" s="1720"/>
      <c r="U1" s="1720"/>
      <c r="V1" s="1721"/>
      <c r="W1" s="1145" t="s">
        <v>1299</v>
      </c>
    </row>
    <row r="2" spans="2:23" ht="26.25" customHeight="1" thickBot="1" x14ac:dyDescent="0.3">
      <c r="B2" s="1200" t="s">
        <v>348</v>
      </c>
      <c r="C2" s="1201"/>
      <c r="D2" s="501"/>
      <c r="E2" s="1205" t="s">
        <v>350</v>
      </c>
      <c r="F2" s="1545" t="s">
        <v>0</v>
      </c>
      <c r="G2" s="1546"/>
      <c r="H2" s="1546"/>
      <c r="I2" s="1546"/>
      <c r="J2" s="1546"/>
      <c r="K2" s="1546"/>
      <c r="L2" s="1546"/>
      <c r="M2" s="1546"/>
      <c r="N2" s="1546"/>
      <c r="O2" s="1546"/>
      <c r="P2" s="1546"/>
      <c r="Q2" s="1546"/>
      <c r="R2" s="1546"/>
      <c r="S2" s="1546"/>
      <c r="T2" s="1546"/>
      <c r="U2" s="1546"/>
      <c r="V2" s="1547"/>
    </row>
    <row r="3" spans="2:23" ht="33" customHeight="1" thickBot="1" x14ac:dyDescent="0.3">
      <c r="B3" s="868" t="s">
        <v>294</v>
      </c>
      <c r="C3" s="863" t="s">
        <v>328</v>
      </c>
      <c r="D3" s="387"/>
      <c r="E3" s="1279"/>
      <c r="F3" s="1551"/>
      <c r="G3" s="1552"/>
      <c r="H3" s="1552"/>
      <c r="I3" s="1552"/>
      <c r="J3" s="1552"/>
      <c r="K3" s="1552"/>
      <c r="L3" s="1552"/>
      <c r="M3" s="1552"/>
      <c r="N3" s="1552"/>
      <c r="O3" s="1552"/>
      <c r="P3" s="1552"/>
      <c r="Q3" s="1552"/>
      <c r="R3" s="1552"/>
      <c r="S3" s="1552"/>
      <c r="T3" s="1552"/>
      <c r="U3" s="1552"/>
      <c r="V3" s="1553"/>
    </row>
    <row r="4" spans="2:23" ht="23.15" customHeight="1" x14ac:dyDescent="0.25">
      <c r="B4" s="1774" t="s">
        <v>844</v>
      </c>
      <c r="C4" s="517"/>
      <c r="D4" s="63" t="s">
        <v>154</v>
      </c>
      <c r="E4" s="404"/>
      <c r="F4" s="1771" t="s">
        <v>2</v>
      </c>
      <c r="G4" s="1772"/>
      <c r="H4" s="1772"/>
      <c r="I4" s="1772"/>
      <c r="J4" s="1772"/>
      <c r="K4" s="1772"/>
      <c r="L4" s="1772"/>
      <c r="M4" s="1772"/>
      <c r="N4" s="1772"/>
      <c r="O4" s="1772"/>
      <c r="P4" s="1772"/>
      <c r="Q4" s="1772"/>
      <c r="R4" s="1772"/>
      <c r="S4" s="1772"/>
      <c r="T4" s="1771" t="s">
        <v>3</v>
      </c>
      <c r="U4" s="1772"/>
      <c r="V4" s="1775"/>
      <c r="W4" s="1132" t="s">
        <v>1238</v>
      </c>
    </row>
    <row r="5" spans="2:23" ht="26.25" customHeight="1" x14ac:dyDescent="0.25">
      <c r="B5" s="1773"/>
      <c r="C5" s="1395" t="s">
        <v>9</v>
      </c>
      <c r="D5" s="386" t="s">
        <v>463</v>
      </c>
      <c r="E5" s="1711">
        <f>(1/49)*(1/2)</f>
        <v>1.020408163265306E-2</v>
      </c>
      <c r="F5" s="1336" t="s">
        <v>157</v>
      </c>
      <c r="G5" s="1337"/>
      <c r="H5" s="1337"/>
      <c r="I5" s="1337"/>
      <c r="J5" s="1337"/>
      <c r="K5" s="1323" t="s">
        <v>156</v>
      </c>
      <c r="L5" s="1323"/>
      <c r="M5" s="1323"/>
      <c r="N5" s="1323"/>
      <c r="O5" s="1323"/>
      <c r="P5" s="1323" t="s">
        <v>155</v>
      </c>
      <c r="Q5" s="1323"/>
      <c r="R5" s="1323"/>
      <c r="S5" s="1323"/>
      <c r="T5" s="1336" t="s">
        <v>11</v>
      </c>
      <c r="U5" s="1337"/>
      <c r="V5" s="1700"/>
      <c r="W5" s="1132" t="s">
        <v>1239</v>
      </c>
    </row>
    <row r="6" spans="2:23" x14ac:dyDescent="0.25">
      <c r="B6" s="1773"/>
      <c r="C6" s="1600"/>
      <c r="D6" s="592"/>
      <c r="E6" s="1711"/>
      <c r="F6" s="1765">
        <v>0</v>
      </c>
      <c r="G6" s="1766"/>
      <c r="H6" s="1766"/>
      <c r="I6" s="1766"/>
      <c r="J6" s="1766"/>
      <c r="K6" s="1710">
        <v>2</v>
      </c>
      <c r="L6" s="1710"/>
      <c r="M6" s="1710"/>
      <c r="N6" s="1710"/>
      <c r="O6" s="1710"/>
      <c r="P6" s="1710">
        <v>4</v>
      </c>
      <c r="Q6" s="1710"/>
      <c r="R6" s="1710"/>
      <c r="S6" s="1710"/>
      <c r="T6" s="1765">
        <v>6</v>
      </c>
      <c r="U6" s="1766"/>
      <c r="V6" s="1770"/>
    </row>
    <row r="7" spans="2:23" ht="43.5" customHeight="1" x14ac:dyDescent="0.25">
      <c r="B7" s="1773"/>
      <c r="C7" s="1395" t="s">
        <v>9</v>
      </c>
      <c r="D7" s="386" t="s">
        <v>464</v>
      </c>
      <c r="E7" s="1711">
        <f>(1/49)*(1/2)</f>
        <v>1.020408163265306E-2</v>
      </c>
      <c r="F7" s="688" t="s">
        <v>667</v>
      </c>
      <c r="G7" s="1323" t="s">
        <v>668</v>
      </c>
      <c r="H7" s="1323"/>
      <c r="I7" s="1323" t="s">
        <v>669</v>
      </c>
      <c r="J7" s="1323"/>
      <c r="K7" s="1323"/>
      <c r="L7" s="1323"/>
      <c r="M7" s="1323" t="s">
        <v>670</v>
      </c>
      <c r="N7" s="1323"/>
      <c r="O7" s="1752" t="s">
        <v>459</v>
      </c>
      <c r="P7" s="1752"/>
      <c r="Q7" s="1752"/>
      <c r="R7" s="1752"/>
      <c r="S7" s="1753"/>
      <c r="T7" s="1754" t="s">
        <v>11</v>
      </c>
      <c r="U7" s="1755"/>
      <c r="V7" s="1756"/>
      <c r="W7" s="1132" t="s">
        <v>1240</v>
      </c>
    </row>
    <row r="8" spans="2:23" x14ac:dyDescent="0.25">
      <c r="B8" s="1773"/>
      <c r="C8" s="1600"/>
      <c r="D8" s="592"/>
      <c r="E8" s="1711"/>
      <c r="F8" s="588">
        <v>0</v>
      </c>
      <c r="G8" s="1532">
        <v>1</v>
      </c>
      <c r="H8" s="1532"/>
      <c r="I8" s="1532">
        <v>2</v>
      </c>
      <c r="J8" s="1532"/>
      <c r="K8" s="1532"/>
      <c r="L8" s="1532"/>
      <c r="M8" s="1757">
        <v>4</v>
      </c>
      <c r="N8" s="1757"/>
      <c r="O8" s="1757">
        <v>4</v>
      </c>
      <c r="P8" s="1757"/>
      <c r="Q8" s="1757"/>
      <c r="R8" s="1757"/>
      <c r="S8" s="1758"/>
      <c r="T8" s="1759">
        <v>6</v>
      </c>
      <c r="U8" s="1760"/>
      <c r="V8" s="1761"/>
    </row>
    <row r="9" spans="2:23" ht="26.25" customHeight="1" x14ac:dyDescent="0.25">
      <c r="B9" s="1773" t="s">
        <v>844</v>
      </c>
      <c r="C9" s="429"/>
      <c r="D9" s="63" t="s">
        <v>158</v>
      </c>
      <c r="E9" s="379"/>
      <c r="F9" s="1767" t="s">
        <v>2</v>
      </c>
      <c r="G9" s="1768"/>
      <c r="H9" s="1768"/>
      <c r="I9" s="1768"/>
      <c r="J9" s="1768"/>
      <c r="K9" s="1768"/>
      <c r="L9" s="1768"/>
      <c r="M9" s="1768"/>
      <c r="N9" s="1768"/>
      <c r="O9" s="1768"/>
      <c r="P9" s="1768"/>
      <c r="Q9" s="1768"/>
      <c r="R9" s="1768"/>
      <c r="S9" s="1768"/>
      <c r="T9" s="1767" t="s">
        <v>3</v>
      </c>
      <c r="U9" s="1768"/>
      <c r="V9" s="1769"/>
      <c r="W9" s="1132" t="s">
        <v>1241</v>
      </c>
    </row>
    <row r="10" spans="2:23" ht="23.5" customHeight="1" x14ac:dyDescent="0.25">
      <c r="B10" s="1773"/>
      <c r="C10" s="1395" t="s">
        <v>9</v>
      </c>
      <c r="D10" s="386" t="s">
        <v>465</v>
      </c>
      <c r="E10" s="1711">
        <f>(1/49)*(1/2)</f>
        <v>1.020408163265306E-2</v>
      </c>
      <c r="F10" s="1336" t="s">
        <v>157</v>
      </c>
      <c r="G10" s="1337"/>
      <c r="H10" s="1337"/>
      <c r="I10" s="1337"/>
      <c r="J10" s="1337"/>
      <c r="K10" s="1323" t="s">
        <v>156</v>
      </c>
      <c r="L10" s="1323"/>
      <c r="M10" s="1323"/>
      <c r="N10" s="1323"/>
      <c r="O10" s="1323"/>
      <c r="P10" s="1323" t="s">
        <v>155</v>
      </c>
      <c r="Q10" s="1323"/>
      <c r="R10" s="1323"/>
      <c r="S10" s="1323"/>
      <c r="T10" s="1336" t="s">
        <v>11</v>
      </c>
      <c r="U10" s="1337"/>
      <c r="V10" s="1700"/>
      <c r="W10" s="1132" t="s">
        <v>1242</v>
      </c>
    </row>
    <row r="11" spans="2:23" ht="11.5" customHeight="1" x14ac:dyDescent="0.25">
      <c r="B11" s="1773"/>
      <c r="C11" s="1600"/>
      <c r="D11" s="592"/>
      <c r="E11" s="1711"/>
      <c r="F11" s="1765">
        <v>0</v>
      </c>
      <c r="G11" s="1766"/>
      <c r="H11" s="1766"/>
      <c r="I11" s="1766"/>
      <c r="J11" s="1766"/>
      <c r="K11" s="1710">
        <v>2</v>
      </c>
      <c r="L11" s="1710"/>
      <c r="M11" s="1710"/>
      <c r="N11" s="1710"/>
      <c r="O11" s="1710"/>
      <c r="P11" s="1710">
        <v>4</v>
      </c>
      <c r="Q11" s="1710"/>
      <c r="R11" s="1710"/>
      <c r="S11" s="1710"/>
      <c r="T11" s="1765">
        <v>6</v>
      </c>
      <c r="U11" s="1766"/>
      <c r="V11" s="1770"/>
    </row>
    <row r="12" spans="2:23" ht="37.5" customHeight="1" x14ac:dyDescent="0.25">
      <c r="B12" s="1773"/>
      <c r="C12" s="1395" t="s">
        <v>9</v>
      </c>
      <c r="D12" s="386" t="s">
        <v>464</v>
      </c>
      <c r="E12" s="1711">
        <f>(1/49)*(1/2)</f>
        <v>1.020408163265306E-2</v>
      </c>
      <c r="F12" s="688" t="s">
        <v>667</v>
      </c>
      <c r="G12" s="1323" t="s">
        <v>668</v>
      </c>
      <c r="H12" s="1323"/>
      <c r="I12" s="1323" t="s">
        <v>669</v>
      </c>
      <c r="J12" s="1323"/>
      <c r="K12" s="1323"/>
      <c r="L12" s="1323"/>
      <c r="M12" s="1323" t="s">
        <v>670</v>
      </c>
      <c r="N12" s="1323"/>
      <c r="O12" s="1752" t="s">
        <v>459</v>
      </c>
      <c r="P12" s="1752"/>
      <c r="Q12" s="1752"/>
      <c r="R12" s="1752"/>
      <c r="S12" s="1753"/>
      <c r="T12" s="1754" t="s">
        <v>11</v>
      </c>
      <c r="U12" s="1755"/>
      <c r="V12" s="1756"/>
      <c r="W12" s="1132" t="s">
        <v>1243</v>
      </c>
    </row>
    <row r="13" spans="2:23" x14ac:dyDescent="0.25">
      <c r="B13" s="1773"/>
      <c r="C13" s="1600"/>
      <c r="D13" s="592"/>
      <c r="E13" s="1312"/>
      <c r="F13" s="588">
        <v>0</v>
      </c>
      <c r="G13" s="1532">
        <v>1</v>
      </c>
      <c r="H13" s="1532"/>
      <c r="I13" s="1532">
        <v>2</v>
      </c>
      <c r="J13" s="1532"/>
      <c r="K13" s="1532"/>
      <c r="L13" s="1532"/>
      <c r="M13" s="1757">
        <v>4</v>
      </c>
      <c r="N13" s="1757"/>
      <c r="O13" s="1757">
        <v>4</v>
      </c>
      <c r="P13" s="1757"/>
      <c r="Q13" s="1757"/>
      <c r="R13" s="1757"/>
      <c r="S13" s="1758"/>
      <c r="T13" s="1759">
        <v>6</v>
      </c>
      <c r="U13" s="1760"/>
      <c r="V13" s="1761"/>
    </row>
    <row r="14" spans="2:23" ht="17.149999999999999" customHeight="1" x14ac:dyDescent="0.25">
      <c r="B14" s="1629" t="s">
        <v>844</v>
      </c>
      <c r="C14" s="1749" t="s">
        <v>12</v>
      </c>
      <c r="D14" s="294" t="s">
        <v>177</v>
      </c>
      <c r="E14" s="1466">
        <f>(1/3)*(1/49)</f>
        <v>6.802721088435373E-3</v>
      </c>
      <c r="F14" s="1464" t="s">
        <v>2</v>
      </c>
      <c r="G14" s="1445"/>
      <c r="H14" s="1445"/>
      <c r="I14" s="1445"/>
      <c r="J14" s="1445"/>
      <c r="K14" s="1445"/>
      <c r="L14" s="1445"/>
      <c r="M14" s="1445"/>
      <c r="N14" s="1445"/>
      <c r="O14" s="1445"/>
      <c r="P14" s="1445"/>
      <c r="Q14" s="1445"/>
      <c r="R14" s="1445"/>
      <c r="S14" s="1590"/>
      <c r="T14" s="1464" t="s">
        <v>3</v>
      </c>
      <c r="U14" s="1445"/>
      <c r="V14" s="1465"/>
      <c r="W14" s="1132" t="s">
        <v>1244</v>
      </c>
    </row>
    <row r="15" spans="2:23" ht="11.5" customHeight="1" x14ac:dyDescent="0.25">
      <c r="B15" s="1629"/>
      <c r="C15" s="1749"/>
      <c r="D15" s="294"/>
      <c r="E15" s="1481"/>
      <c r="F15" s="1378">
        <v>0</v>
      </c>
      <c r="G15" s="1408"/>
      <c r="H15" s="1408"/>
      <c r="I15" s="1408"/>
      <c r="J15" s="1408"/>
      <c r="K15" s="1408"/>
      <c r="L15" s="1408"/>
      <c r="M15" s="1408"/>
      <c r="N15" s="1408"/>
      <c r="O15" s="1408"/>
      <c r="P15" s="1408"/>
      <c r="Q15" s="1408"/>
      <c r="R15" s="1408"/>
      <c r="S15" s="1379"/>
      <c r="T15" s="1378">
        <v>6</v>
      </c>
      <c r="U15" s="1408"/>
      <c r="V15" s="1409"/>
    </row>
    <row r="16" spans="2:23" ht="15.65" customHeight="1" x14ac:dyDescent="0.25">
      <c r="B16" s="1629"/>
      <c r="C16" s="461"/>
      <c r="D16" s="381"/>
      <c r="E16" s="269"/>
      <c r="F16" s="1501" t="s">
        <v>2</v>
      </c>
      <c r="G16" s="1502"/>
      <c r="H16" s="1502"/>
      <c r="I16" s="1502"/>
      <c r="J16" s="1502"/>
      <c r="K16" s="1502"/>
      <c r="L16" s="1502"/>
      <c r="M16" s="1502" t="s">
        <v>3</v>
      </c>
      <c r="N16" s="1502"/>
      <c r="O16" s="1502"/>
      <c r="P16" s="1502"/>
      <c r="Q16" s="1502"/>
      <c r="R16" s="1502"/>
      <c r="S16" s="1750"/>
      <c r="T16" s="1502" t="s">
        <v>11</v>
      </c>
      <c r="U16" s="1502"/>
      <c r="V16" s="1503"/>
    </row>
    <row r="17" spans="2:23" ht="26.5" customHeight="1" x14ac:dyDescent="0.25">
      <c r="B17" s="1629"/>
      <c r="C17" s="518" t="s">
        <v>12</v>
      </c>
      <c r="D17" s="381" t="s">
        <v>466</v>
      </c>
      <c r="E17" s="275">
        <f>(1/3)*(1/49)</f>
        <v>6.802721088435373E-3</v>
      </c>
      <c r="F17" s="1239">
        <v>0</v>
      </c>
      <c r="G17" s="1240"/>
      <c r="H17" s="1240"/>
      <c r="I17" s="1240"/>
      <c r="J17" s="1240"/>
      <c r="K17" s="1240"/>
      <c r="L17" s="1240"/>
      <c r="M17" s="1240">
        <v>6</v>
      </c>
      <c r="N17" s="1240"/>
      <c r="O17" s="1240"/>
      <c r="P17" s="1240"/>
      <c r="Q17" s="1240"/>
      <c r="R17" s="1240"/>
      <c r="S17" s="1751"/>
      <c r="T17" s="1260">
        <v>6</v>
      </c>
      <c r="U17" s="1260"/>
      <c r="V17" s="1261"/>
      <c r="W17" s="1132" t="s">
        <v>1245</v>
      </c>
    </row>
    <row r="18" spans="2:23" ht="26.5" customHeight="1" x14ac:dyDescent="0.25">
      <c r="B18" s="1629"/>
      <c r="C18" s="951"/>
      <c r="D18" s="381"/>
      <c r="E18" s="950"/>
      <c r="F18" s="1762" t="s">
        <v>852</v>
      </c>
      <c r="G18" s="1763"/>
      <c r="H18" s="1763" t="s">
        <v>853</v>
      </c>
      <c r="I18" s="1763"/>
      <c r="J18" s="1763"/>
      <c r="K18" s="1763" t="s">
        <v>854</v>
      </c>
      <c r="L18" s="1763"/>
      <c r="M18" s="1763"/>
      <c r="N18" s="1763"/>
      <c r="O18" s="1763" t="s">
        <v>851</v>
      </c>
      <c r="P18" s="1763"/>
      <c r="Q18" s="1763"/>
      <c r="R18" s="1763"/>
      <c r="S18" s="1764"/>
      <c r="T18" s="1502" t="s">
        <v>11</v>
      </c>
      <c r="U18" s="1502"/>
      <c r="V18" s="1503"/>
    </row>
    <row r="19" spans="2:23" ht="50.25" customHeight="1" x14ac:dyDescent="0.25">
      <c r="B19" s="1629"/>
      <c r="C19" s="518" t="s">
        <v>12</v>
      </c>
      <c r="D19" s="162" t="s">
        <v>855</v>
      </c>
      <c r="E19" s="340">
        <f>(1/3)*(1/49)</f>
        <v>6.802721088435373E-3</v>
      </c>
      <c r="F19" s="1172">
        <v>0</v>
      </c>
      <c r="G19" s="1173"/>
      <c r="H19" s="1173">
        <v>2</v>
      </c>
      <c r="I19" s="1173"/>
      <c r="J19" s="1173"/>
      <c r="K19" s="1173">
        <v>4</v>
      </c>
      <c r="L19" s="1173"/>
      <c r="M19" s="1173"/>
      <c r="N19" s="1173"/>
      <c r="O19" s="1173">
        <v>6</v>
      </c>
      <c r="P19" s="1173"/>
      <c r="Q19" s="1173"/>
      <c r="R19" s="1173"/>
      <c r="S19" s="1221"/>
      <c r="T19" s="1173">
        <v>6</v>
      </c>
      <c r="U19" s="1173"/>
      <c r="V19" s="1176"/>
      <c r="W19" s="1132" t="s">
        <v>1246</v>
      </c>
    </row>
    <row r="20" spans="2:23" ht="30" x14ac:dyDescent="0.25">
      <c r="B20" s="1629" t="s">
        <v>844</v>
      </c>
      <c r="C20" s="1743" t="s">
        <v>9</v>
      </c>
      <c r="D20" s="778" t="s">
        <v>578</v>
      </c>
      <c r="E20" s="1745">
        <f>(1/2)*(1/49)</f>
        <v>1.020408163265306E-2</v>
      </c>
      <c r="F20" s="1747" t="s">
        <v>2</v>
      </c>
      <c r="G20" s="1748"/>
      <c r="H20" s="1748"/>
      <c r="I20" s="1748"/>
      <c r="J20" s="1748"/>
      <c r="K20" s="1748"/>
      <c r="L20" s="1748"/>
      <c r="M20" s="1748"/>
      <c r="N20" s="1195" t="s">
        <v>3</v>
      </c>
      <c r="O20" s="1196"/>
      <c r="P20" s="1196"/>
      <c r="Q20" s="1196"/>
      <c r="R20" s="1196"/>
      <c r="S20" s="1196"/>
      <c r="T20" s="1196"/>
      <c r="U20" s="1196"/>
      <c r="V20" s="1220"/>
      <c r="W20" s="1132" t="s">
        <v>1247</v>
      </c>
    </row>
    <row r="21" spans="2:23" x14ac:dyDescent="0.25">
      <c r="B21" s="1629"/>
      <c r="C21" s="1743"/>
      <c r="D21" s="382"/>
      <c r="E21" s="1320"/>
      <c r="F21" s="1578">
        <v>0</v>
      </c>
      <c r="G21" s="1260"/>
      <c r="H21" s="1260"/>
      <c r="I21" s="1260"/>
      <c r="J21" s="1260"/>
      <c r="K21" s="1260"/>
      <c r="L21" s="1260"/>
      <c r="M21" s="1260"/>
      <c r="N21" s="1746">
        <v>6</v>
      </c>
      <c r="O21" s="1573"/>
      <c r="P21" s="1573"/>
      <c r="Q21" s="1573"/>
      <c r="R21" s="1573"/>
      <c r="S21" s="1573"/>
      <c r="T21" s="1573"/>
      <c r="U21" s="1573"/>
      <c r="V21" s="1576"/>
    </row>
    <row r="22" spans="2:23" ht="30" x14ac:dyDescent="0.25">
      <c r="B22" s="1629"/>
      <c r="C22" s="1743" t="s">
        <v>9</v>
      </c>
      <c r="D22" s="778" t="s">
        <v>482</v>
      </c>
      <c r="E22" s="1745">
        <f>(1/2)*(1/49)</f>
        <v>1.020408163265306E-2</v>
      </c>
      <c r="F22" s="1536" t="s">
        <v>2</v>
      </c>
      <c r="G22" s="1469"/>
      <c r="H22" s="1469"/>
      <c r="I22" s="1469"/>
      <c r="J22" s="1469" t="s">
        <v>3</v>
      </c>
      <c r="K22" s="1469"/>
      <c r="L22" s="1469"/>
      <c r="M22" s="1644"/>
      <c r="N22" s="1195" t="s">
        <v>11</v>
      </c>
      <c r="O22" s="1196"/>
      <c r="P22" s="1196"/>
      <c r="Q22" s="1196"/>
      <c r="R22" s="1196"/>
      <c r="S22" s="1196"/>
      <c r="T22" s="1196"/>
      <c r="U22" s="1196"/>
      <c r="V22" s="1220"/>
      <c r="W22" s="1132" t="s">
        <v>1248</v>
      </c>
    </row>
    <row r="23" spans="2:23" x14ac:dyDescent="0.25">
      <c r="B23" s="626"/>
      <c r="C23" s="1743"/>
      <c r="D23" s="778"/>
      <c r="E23" s="1320"/>
      <c r="F23" s="1172">
        <v>0</v>
      </c>
      <c r="G23" s="1173"/>
      <c r="H23" s="1173"/>
      <c r="I23" s="1173"/>
      <c r="J23" s="1173">
        <v>6</v>
      </c>
      <c r="K23" s="1173"/>
      <c r="L23" s="1173"/>
      <c r="M23" s="1221"/>
      <c r="N23" s="1172">
        <v>6</v>
      </c>
      <c r="O23" s="1173"/>
      <c r="P23" s="1173"/>
      <c r="Q23" s="1173"/>
      <c r="R23" s="1173"/>
      <c r="S23" s="1173"/>
      <c r="T23" s="1173"/>
      <c r="U23" s="1173"/>
      <c r="V23" s="1176"/>
    </row>
    <row r="24" spans="2:23" x14ac:dyDescent="0.25">
      <c r="B24" s="1629" t="s">
        <v>844</v>
      </c>
      <c r="C24" s="1743" t="s">
        <v>9</v>
      </c>
      <c r="D24" s="621" t="s">
        <v>467</v>
      </c>
      <c r="E24" s="1745">
        <f>(1/2)*(1/49)</f>
        <v>1.020408163265306E-2</v>
      </c>
      <c r="F24" s="1222" t="s">
        <v>2</v>
      </c>
      <c r="G24" s="1216"/>
      <c r="H24" s="1216"/>
      <c r="I24" s="1216"/>
      <c r="J24" s="1216"/>
      <c r="K24" s="1216"/>
      <c r="L24" s="1216"/>
      <c r="M24" s="1216"/>
      <c r="N24" s="1216"/>
      <c r="O24" s="1216"/>
      <c r="P24" s="1216"/>
      <c r="Q24" s="1216"/>
      <c r="R24" s="1216"/>
      <c r="S24" s="1222" t="s">
        <v>3</v>
      </c>
      <c r="T24" s="1216"/>
      <c r="U24" s="1216"/>
      <c r="V24" s="1223"/>
      <c r="W24" s="1132" t="s">
        <v>1249</v>
      </c>
    </row>
    <row r="25" spans="2:23" ht="30" x14ac:dyDescent="0.25">
      <c r="B25" s="1629"/>
      <c r="C25" s="1743"/>
      <c r="D25" s="622" t="s">
        <v>468</v>
      </c>
      <c r="E25" s="1320"/>
      <c r="F25" s="1186" t="s">
        <v>2</v>
      </c>
      <c r="G25" s="1187"/>
      <c r="H25" s="1187"/>
      <c r="I25" s="1187"/>
      <c r="J25" s="1187"/>
      <c r="K25" s="1187" t="s">
        <v>3</v>
      </c>
      <c r="L25" s="1187"/>
      <c r="M25" s="1187"/>
      <c r="N25" s="1187"/>
      <c r="O25" s="1187"/>
      <c r="P25" s="1187"/>
      <c r="Q25" s="1187"/>
      <c r="R25" s="1375"/>
      <c r="S25" s="1186" t="s">
        <v>11</v>
      </c>
      <c r="T25" s="1286"/>
      <c r="U25" s="1286"/>
      <c r="V25" s="1287"/>
      <c r="W25" s="1132" t="s">
        <v>1250</v>
      </c>
    </row>
    <row r="26" spans="2:23" x14ac:dyDescent="0.25">
      <c r="B26" s="1629"/>
      <c r="C26" s="619"/>
      <c r="D26" s="623"/>
      <c r="E26" s="1320"/>
      <c r="F26" s="1376">
        <v>0</v>
      </c>
      <c r="G26" s="1493"/>
      <c r="H26" s="1493"/>
      <c r="I26" s="1493"/>
      <c r="J26" s="1493"/>
      <c r="K26" s="1493">
        <v>6</v>
      </c>
      <c r="L26" s="1493"/>
      <c r="M26" s="1493"/>
      <c r="N26" s="1493"/>
      <c r="O26" s="1493"/>
      <c r="P26" s="1493"/>
      <c r="Q26" s="1493"/>
      <c r="R26" s="1493"/>
      <c r="S26" s="1376">
        <v>6</v>
      </c>
      <c r="T26" s="1493"/>
      <c r="U26" s="1493"/>
      <c r="V26" s="1539"/>
    </row>
    <row r="27" spans="2:23" x14ac:dyDescent="0.25">
      <c r="B27" s="1629"/>
      <c r="C27" s="1743" t="s">
        <v>9</v>
      </c>
      <c r="D27" s="624" t="s">
        <v>469</v>
      </c>
      <c r="E27" s="1745">
        <f>(1/2)*(1/49)</f>
        <v>1.020408163265306E-2</v>
      </c>
      <c r="F27" s="1222" t="s">
        <v>2</v>
      </c>
      <c r="G27" s="1216"/>
      <c r="H27" s="1216"/>
      <c r="I27" s="1216"/>
      <c r="J27" s="1216"/>
      <c r="K27" s="1216"/>
      <c r="L27" s="1216"/>
      <c r="M27" s="1216"/>
      <c r="N27" s="1216"/>
      <c r="O27" s="1216"/>
      <c r="P27" s="1216"/>
      <c r="Q27" s="1216"/>
      <c r="R27" s="1216"/>
      <c r="S27" s="1222" t="s">
        <v>3</v>
      </c>
      <c r="T27" s="1216"/>
      <c r="U27" s="1216"/>
      <c r="V27" s="1223"/>
      <c r="W27" s="1132" t="s">
        <v>1251</v>
      </c>
    </row>
    <row r="28" spans="2:23" ht="30" x14ac:dyDescent="0.25">
      <c r="B28" s="1629"/>
      <c r="C28" s="1743"/>
      <c r="D28" s="622" t="s">
        <v>470</v>
      </c>
      <c r="E28" s="1320"/>
      <c r="F28" s="1186" t="s">
        <v>2</v>
      </c>
      <c r="G28" s="1187"/>
      <c r="H28" s="1187"/>
      <c r="I28" s="1187"/>
      <c r="J28" s="1187"/>
      <c r="K28" s="1187" t="s">
        <v>3</v>
      </c>
      <c r="L28" s="1187"/>
      <c r="M28" s="1187"/>
      <c r="N28" s="1187"/>
      <c r="O28" s="1187"/>
      <c r="P28" s="1187"/>
      <c r="Q28" s="1187"/>
      <c r="R28" s="1375"/>
      <c r="S28" s="1186" t="s">
        <v>11</v>
      </c>
      <c r="T28" s="1286"/>
      <c r="U28" s="1286"/>
      <c r="V28" s="1287"/>
      <c r="W28" s="1132" t="s">
        <v>1252</v>
      </c>
    </row>
    <row r="29" spans="2:23" ht="13" thickBot="1" x14ac:dyDescent="0.3">
      <c r="B29" s="1729"/>
      <c r="C29" s="1744"/>
      <c r="D29" s="625"/>
      <c r="E29" s="1320"/>
      <c r="F29" s="1537">
        <v>0</v>
      </c>
      <c r="G29" s="1227"/>
      <c r="H29" s="1227"/>
      <c r="I29" s="1227"/>
      <c r="J29" s="1227"/>
      <c r="K29" s="1227">
        <v>6</v>
      </c>
      <c r="L29" s="1227"/>
      <c r="M29" s="1227"/>
      <c r="N29" s="1227"/>
      <c r="O29" s="1227"/>
      <c r="P29" s="1227"/>
      <c r="Q29" s="1227"/>
      <c r="R29" s="1227"/>
      <c r="S29" s="1537">
        <v>6</v>
      </c>
      <c r="T29" s="1227"/>
      <c r="U29" s="1227"/>
      <c r="V29" s="1538"/>
    </row>
    <row r="30" spans="2:23" ht="13.9" customHeight="1" thickBot="1" x14ac:dyDescent="0.3">
      <c r="C30" s="383"/>
      <c r="D30" s="103" t="s">
        <v>8</v>
      </c>
      <c r="E30" s="1559" t="s">
        <v>349</v>
      </c>
      <c r="F30" s="1559"/>
      <c r="G30" s="1559"/>
      <c r="H30" s="1559"/>
      <c r="I30" s="1559"/>
      <c r="J30" s="1559"/>
      <c r="K30" s="1559"/>
      <c r="L30" s="1559"/>
      <c r="M30" s="1559"/>
      <c r="N30" s="1559"/>
      <c r="O30" s="1559"/>
      <c r="P30" s="1559"/>
      <c r="Q30" s="1559"/>
      <c r="R30" s="1559"/>
      <c r="S30" s="1559"/>
      <c r="T30" s="1559"/>
      <c r="U30" s="1559"/>
      <c r="V30" s="1559"/>
    </row>
    <row r="31" spans="2:23" ht="20.149999999999999" customHeight="1" x14ac:dyDescent="0.25">
      <c r="D31" s="876" t="s">
        <v>799</v>
      </c>
      <c r="E31" s="799"/>
      <c r="F31" s="799"/>
      <c r="G31" s="799"/>
      <c r="H31" s="799"/>
      <c r="I31" s="799"/>
      <c r="J31" s="799"/>
      <c r="K31" s="799"/>
      <c r="L31" s="799"/>
      <c r="M31" s="799"/>
      <c r="N31" s="799"/>
      <c r="O31" s="627"/>
    </row>
    <row r="32" spans="2:23" ht="16" customHeight="1" x14ac:dyDescent="0.25">
      <c r="D32" s="878" t="s">
        <v>801</v>
      </c>
      <c r="E32" s="816"/>
      <c r="F32" s="816"/>
      <c r="G32" s="816"/>
      <c r="H32" s="816"/>
      <c r="I32" s="816"/>
      <c r="J32" s="816"/>
      <c r="K32" s="816"/>
      <c r="L32" s="816"/>
      <c r="M32" s="816"/>
      <c r="N32" s="816"/>
    </row>
    <row r="41" ht="39" customHeight="1" x14ac:dyDescent="0.25"/>
  </sheetData>
  <mergeCells count="114">
    <mergeCell ref="B2:C2"/>
    <mergeCell ref="E30:V30"/>
    <mergeCell ref="D1:V1"/>
    <mergeCell ref="E2:E3"/>
    <mergeCell ref="F2:V3"/>
    <mergeCell ref="F6:J6"/>
    <mergeCell ref="F4:S4"/>
    <mergeCell ref="F5:J5"/>
    <mergeCell ref="B9:B13"/>
    <mergeCell ref="C10:C11"/>
    <mergeCell ref="E10:E11"/>
    <mergeCell ref="C12:C13"/>
    <mergeCell ref="E12:E13"/>
    <mergeCell ref="E5:E6"/>
    <mergeCell ref="E7:E8"/>
    <mergeCell ref="B4:B8"/>
    <mergeCell ref="C5:C6"/>
    <mergeCell ref="C7:C8"/>
    <mergeCell ref="P5:S5"/>
    <mergeCell ref="P6:S6"/>
    <mergeCell ref="K5:O5"/>
    <mergeCell ref="K6:O6"/>
    <mergeCell ref="T4:V4"/>
    <mergeCell ref="T5:V5"/>
    <mergeCell ref="T6:V6"/>
    <mergeCell ref="T7:V7"/>
    <mergeCell ref="T8:V8"/>
    <mergeCell ref="M8:N8"/>
    <mergeCell ref="M7:N7"/>
    <mergeCell ref="O7:S7"/>
    <mergeCell ref="O8:S8"/>
    <mergeCell ref="I7:L7"/>
    <mergeCell ref="I8:L8"/>
    <mergeCell ref="F11:J11"/>
    <mergeCell ref="K11:O11"/>
    <mergeCell ref="P11:S11"/>
    <mergeCell ref="F9:S9"/>
    <mergeCell ref="T9:V9"/>
    <mergeCell ref="F10:J10"/>
    <mergeCell ref="K10:O10"/>
    <mergeCell ref="P10:S10"/>
    <mergeCell ref="T10:V10"/>
    <mergeCell ref="T11:V11"/>
    <mergeCell ref="F23:I23"/>
    <mergeCell ref="J23:M23"/>
    <mergeCell ref="N23:V23"/>
    <mergeCell ref="E22:E23"/>
    <mergeCell ref="T15:V15"/>
    <mergeCell ref="O12:S12"/>
    <mergeCell ref="T12:V12"/>
    <mergeCell ref="I13:L13"/>
    <mergeCell ref="M13:N13"/>
    <mergeCell ref="O13:S13"/>
    <mergeCell ref="T13:V13"/>
    <mergeCell ref="I12:L12"/>
    <mergeCell ref="M12:N12"/>
    <mergeCell ref="T18:V18"/>
    <mergeCell ref="F18:G18"/>
    <mergeCell ref="H18:J18"/>
    <mergeCell ref="K18:N18"/>
    <mergeCell ref="O18:S18"/>
    <mergeCell ref="F19:G19"/>
    <mergeCell ref="H19:J19"/>
    <mergeCell ref="O19:S19"/>
    <mergeCell ref="K19:N19"/>
    <mergeCell ref="C14:C15"/>
    <mergeCell ref="T17:V17"/>
    <mergeCell ref="F16:L16"/>
    <mergeCell ref="M16:S16"/>
    <mergeCell ref="F17:L17"/>
    <mergeCell ref="M17:S17"/>
    <mergeCell ref="E14:E15"/>
    <mergeCell ref="F14:S14"/>
    <mergeCell ref="F15:S15"/>
    <mergeCell ref="T16:V16"/>
    <mergeCell ref="T14:V14"/>
    <mergeCell ref="K28:R28"/>
    <mergeCell ref="S28:V28"/>
    <mergeCell ref="F29:J29"/>
    <mergeCell ref="K29:R29"/>
    <mergeCell ref="S29:V29"/>
    <mergeCell ref="E24:E26"/>
    <mergeCell ref="F24:R24"/>
    <mergeCell ref="S24:V24"/>
    <mergeCell ref="F25:J25"/>
    <mergeCell ref="K25:R25"/>
    <mergeCell ref="S25:V25"/>
    <mergeCell ref="F26:J26"/>
    <mergeCell ref="K26:R26"/>
    <mergeCell ref="S26:V26"/>
    <mergeCell ref="B20:B22"/>
    <mergeCell ref="B24:B29"/>
    <mergeCell ref="C24:C25"/>
    <mergeCell ref="C22:C23"/>
    <mergeCell ref="C27:C29"/>
    <mergeCell ref="G7:H7"/>
    <mergeCell ref="G8:H8"/>
    <mergeCell ref="G12:H12"/>
    <mergeCell ref="G13:H13"/>
    <mergeCell ref="E27:E29"/>
    <mergeCell ref="F27:R27"/>
    <mergeCell ref="B14:B19"/>
    <mergeCell ref="C20:C21"/>
    <mergeCell ref="F22:I22"/>
    <mergeCell ref="J22:M22"/>
    <mergeCell ref="N20:V20"/>
    <mergeCell ref="N21:V21"/>
    <mergeCell ref="N22:V22"/>
    <mergeCell ref="E20:E21"/>
    <mergeCell ref="F20:M20"/>
    <mergeCell ref="F21:M21"/>
    <mergeCell ref="T19:V19"/>
    <mergeCell ref="S27:V27"/>
    <mergeCell ref="F28:J28"/>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5:B8 B10:B13 B19 B21:B23 B25:B29 B15:B1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1:L40"/>
  <sheetViews>
    <sheetView zoomScale="70" zoomScaleNormal="70" zoomScalePageLayoutView="110" workbookViewId="0">
      <selection activeCell="L26" sqref="L26"/>
    </sheetView>
  </sheetViews>
  <sheetFormatPr defaultColWidth="9.1796875" defaultRowHeight="10" x14ac:dyDescent="0.2"/>
  <cols>
    <col min="1" max="1" width="2.26953125" style="1" customWidth="1"/>
    <col min="2" max="2" width="15.453125" style="1" customWidth="1"/>
    <col min="3" max="3" width="70.54296875" style="1" customWidth="1"/>
    <col min="4" max="4" width="9.453125" style="1" bestFit="1" customWidth="1"/>
    <col min="5" max="10" width="9.1796875" style="1"/>
    <col min="11" max="11" width="50.81640625" style="1" customWidth="1"/>
    <col min="12" max="16384" width="9.1796875" style="1"/>
  </cols>
  <sheetData>
    <row r="1" spans="2:11" ht="28.5" customHeight="1" thickBot="1" x14ac:dyDescent="0.3">
      <c r="C1" s="1197" t="s">
        <v>920</v>
      </c>
      <c r="D1" s="1198"/>
      <c r="E1" s="1198"/>
      <c r="F1" s="1198"/>
      <c r="G1" s="1198"/>
      <c r="H1" s="1198"/>
      <c r="I1" s="1198"/>
      <c r="J1" s="1199"/>
      <c r="K1" s="1141" t="s">
        <v>1299</v>
      </c>
    </row>
    <row r="2" spans="2:11" ht="30.65" customHeight="1" thickBot="1" x14ac:dyDescent="0.25">
      <c r="B2" s="590" t="s">
        <v>348</v>
      </c>
      <c r="C2" s="1276"/>
      <c r="D2" s="1205" t="s">
        <v>350</v>
      </c>
      <c r="E2" s="1280" t="s">
        <v>0</v>
      </c>
      <c r="F2" s="1280"/>
      <c r="G2" s="1280"/>
      <c r="H2" s="1280"/>
      <c r="I2" s="1280"/>
      <c r="J2" s="1281"/>
    </row>
    <row r="3" spans="2:11" ht="9.65" customHeight="1" x14ac:dyDescent="0.2">
      <c r="B3" s="1214" t="s">
        <v>360</v>
      </c>
      <c r="C3" s="1277"/>
      <c r="D3" s="1206"/>
      <c r="E3" s="1282"/>
      <c r="F3" s="1282"/>
      <c r="G3" s="1282"/>
      <c r="H3" s="1282"/>
      <c r="I3" s="1282"/>
      <c r="J3" s="1283"/>
    </row>
    <row r="4" spans="2:11" ht="7.5" customHeight="1" x14ac:dyDescent="0.2">
      <c r="B4" s="1215"/>
      <c r="C4" s="1277"/>
      <c r="D4" s="1206"/>
      <c r="E4" s="1282"/>
      <c r="F4" s="1282"/>
      <c r="G4" s="1282"/>
      <c r="H4" s="1282"/>
      <c r="I4" s="1282"/>
      <c r="J4" s="1283"/>
    </row>
    <row r="5" spans="2:11" ht="10.5" customHeight="1" thickBot="1" x14ac:dyDescent="0.25">
      <c r="B5" s="1248"/>
      <c r="C5" s="1278"/>
      <c r="D5" s="1279"/>
      <c r="E5" s="1284"/>
      <c r="F5" s="1284"/>
      <c r="G5" s="1284"/>
      <c r="H5" s="1284"/>
      <c r="I5" s="1284"/>
      <c r="J5" s="1285"/>
    </row>
    <row r="6" spans="2:11" ht="15.65" customHeight="1" x14ac:dyDescent="0.2">
      <c r="B6" s="172"/>
      <c r="C6" s="184" t="s">
        <v>406</v>
      </c>
      <c r="D6" s="173"/>
      <c r="E6" s="178"/>
      <c r="F6" s="174"/>
      <c r="G6" s="174"/>
      <c r="H6" s="174"/>
      <c r="I6" s="174"/>
      <c r="J6" s="175"/>
    </row>
    <row r="7" spans="2:11" ht="24" customHeight="1" x14ac:dyDescent="0.2">
      <c r="B7" s="176"/>
      <c r="C7" s="41" t="s">
        <v>584</v>
      </c>
      <c r="D7" s="183"/>
      <c r="E7" s="1222" t="s">
        <v>2</v>
      </c>
      <c r="F7" s="1216"/>
      <c r="G7" s="1222" t="s">
        <v>3</v>
      </c>
      <c r="H7" s="1216"/>
      <c r="I7" s="1216"/>
      <c r="J7" s="1223"/>
    </row>
    <row r="8" spans="2:11" ht="90" x14ac:dyDescent="0.2">
      <c r="B8" s="176"/>
      <c r="C8" s="568" t="s">
        <v>737</v>
      </c>
      <c r="D8" s="173"/>
      <c r="E8" s="1271" t="s">
        <v>11</v>
      </c>
      <c r="F8" s="1272"/>
      <c r="G8" s="1269" t="s">
        <v>739</v>
      </c>
      <c r="H8" s="1269"/>
      <c r="I8" s="1269" t="s">
        <v>740</v>
      </c>
      <c r="J8" s="1270"/>
      <c r="K8" s="4" t="s">
        <v>969</v>
      </c>
    </row>
    <row r="9" spans="2:11" ht="15" customHeight="1" x14ac:dyDescent="0.2">
      <c r="B9" s="191"/>
      <c r="C9" s="185"/>
      <c r="D9" s="177"/>
      <c r="E9" s="1273">
        <v>6</v>
      </c>
      <c r="F9" s="1274"/>
      <c r="G9" s="1286">
        <v>6</v>
      </c>
      <c r="H9" s="1286"/>
      <c r="I9" s="1286">
        <v>0</v>
      </c>
      <c r="J9" s="1287"/>
    </row>
    <row r="10" spans="2:11" ht="16.5" customHeight="1" x14ac:dyDescent="0.2">
      <c r="B10" s="191"/>
      <c r="C10" s="444" t="s">
        <v>815</v>
      </c>
      <c r="D10" s="177"/>
      <c r="E10" s="180"/>
      <c r="F10" s="179"/>
      <c r="G10" s="179"/>
      <c r="H10" s="179"/>
      <c r="I10" s="179"/>
      <c r="J10" s="181"/>
    </row>
    <row r="11" spans="2:11" ht="12" customHeight="1" x14ac:dyDescent="0.2">
      <c r="B11" s="191" t="s">
        <v>653</v>
      </c>
      <c r="C11" s="162" t="s">
        <v>820</v>
      </c>
      <c r="D11" s="177">
        <f>1/24</f>
        <v>4.1666666666666664E-2</v>
      </c>
      <c r="E11" s="180"/>
      <c r="F11" s="179"/>
      <c r="G11" s="179"/>
      <c r="H11" s="179"/>
      <c r="I11" s="179"/>
      <c r="J11" s="181"/>
      <c r="K11" s="1" t="s">
        <v>1290</v>
      </c>
    </row>
    <row r="12" spans="2:11" ht="12" customHeight="1" x14ac:dyDescent="0.2">
      <c r="B12" s="191" t="s">
        <v>653</v>
      </c>
      <c r="C12" s="162" t="s">
        <v>817</v>
      </c>
      <c r="D12" s="680">
        <f t="shared" ref="D12:D34" si="0">1/24</f>
        <v>4.1666666666666664E-2</v>
      </c>
      <c r="E12" s="180"/>
      <c r="F12" s="179"/>
      <c r="G12" s="179"/>
      <c r="H12" s="179"/>
      <c r="I12" s="179"/>
      <c r="J12" s="181"/>
      <c r="K12" s="1" t="s">
        <v>1291</v>
      </c>
    </row>
    <row r="13" spans="2:11" ht="12" customHeight="1" x14ac:dyDescent="0.2">
      <c r="B13" s="191" t="s">
        <v>653</v>
      </c>
      <c r="C13" s="162" t="s">
        <v>816</v>
      </c>
      <c r="D13" s="680">
        <f t="shared" si="0"/>
        <v>4.1666666666666664E-2</v>
      </c>
      <c r="E13" s="180"/>
      <c r="F13" s="179"/>
      <c r="G13" s="179"/>
      <c r="H13" s="179"/>
      <c r="I13" s="179"/>
      <c r="J13" s="181"/>
      <c r="K13" s="1" t="s">
        <v>1292</v>
      </c>
    </row>
    <row r="14" spans="2:11" ht="12" customHeight="1" x14ac:dyDescent="0.2">
      <c r="B14" s="191" t="s">
        <v>653</v>
      </c>
      <c r="C14" s="162" t="s">
        <v>821</v>
      </c>
      <c r="D14" s="680">
        <f t="shared" si="0"/>
        <v>4.1666666666666664E-2</v>
      </c>
      <c r="E14" s="180"/>
      <c r="F14" s="179"/>
      <c r="G14" s="179"/>
      <c r="H14" s="179"/>
      <c r="I14" s="179"/>
      <c r="J14" s="181"/>
      <c r="K14" s="1" t="s">
        <v>1293</v>
      </c>
    </row>
    <row r="15" spans="2:11" ht="12" customHeight="1" x14ac:dyDescent="0.2">
      <c r="B15" s="191" t="s">
        <v>653</v>
      </c>
      <c r="C15" s="162" t="s">
        <v>822</v>
      </c>
      <c r="D15" s="680">
        <f t="shared" si="0"/>
        <v>4.1666666666666664E-2</v>
      </c>
      <c r="E15" s="180"/>
      <c r="F15" s="179"/>
      <c r="G15" s="179"/>
      <c r="H15" s="179"/>
      <c r="I15" s="179"/>
      <c r="J15" s="181"/>
      <c r="K15" s="1" t="s">
        <v>1294</v>
      </c>
    </row>
    <row r="16" spans="2:11" ht="12" customHeight="1" x14ac:dyDescent="0.2">
      <c r="B16" s="191" t="s">
        <v>653</v>
      </c>
      <c r="C16" s="162" t="s">
        <v>818</v>
      </c>
      <c r="D16" s="680">
        <f t="shared" si="0"/>
        <v>4.1666666666666664E-2</v>
      </c>
      <c r="E16" s="180"/>
      <c r="F16" s="179"/>
      <c r="G16" s="179"/>
      <c r="H16" s="179"/>
      <c r="I16" s="179"/>
      <c r="J16" s="181"/>
      <c r="K16" s="1" t="s">
        <v>1295</v>
      </c>
    </row>
    <row r="17" spans="2:11" ht="12" customHeight="1" x14ac:dyDescent="0.2">
      <c r="B17" s="191" t="s">
        <v>653</v>
      </c>
      <c r="C17" s="162" t="s">
        <v>819</v>
      </c>
      <c r="D17" s="680">
        <f t="shared" si="0"/>
        <v>4.1666666666666664E-2</v>
      </c>
      <c r="E17" s="180"/>
      <c r="F17" s="179"/>
      <c r="G17" s="179"/>
      <c r="H17" s="179"/>
      <c r="I17" s="179"/>
      <c r="J17" s="181"/>
      <c r="K17" s="1" t="s">
        <v>1296</v>
      </c>
    </row>
    <row r="18" spans="2:11" ht="12" customHeight="1" x14ac:dyDescent="0.2">
      <c r="B18" s="191" t="s">
        <v>653</v>
      </c>
      <c r="C18" s="186" t="s">
        <v>387</v>
      </c>
      <c r="D18" s="680">
        <f t="shared" si="0"/>
        <v>4.1666666666666664E-2</v>
      </c>
      <c r="E18" s="145"/>
      <c r="F18" s="182"/>
      <c r="G18" s="182"/>
      <c r="H18" s="182"/>
      <c r="I18" s="182"/>
      <c r="J18" s="161"/>
      <c r="K18" s="1" t="s">
        <v>953</v>
      </c>
    </row>
    <row r="19" spans="2:11" ht="12" customHeight="1" x14ac:dyDescent="0.2">
      <c r="B19" s="191" t="s">
        <v>653</v>
      </c>
      <c r="C19" s="186" t="s">
        <v>397</v>
      </c>
      <c r="D19" s="680">
        <f t="shared" si="0"/>
        <v>4.1666666666666664E-2</v>
      </c>
      <c r="E19" s="145"/>
      <c r="F19" s="182"/>
      <c r="G19" s="182"/>
      <c r="H19" s="182"/>
      <c r="I19" s="182"/>
      <c r="J19" s="161"/>
      <c r="K19" s="1" t="s">
        <v>954</v>
      </c>
    </row>
    <row r="20" spans="2:11" ht="12" customHeight="1" x14ac:dyDescent="0.2">
      <c r="B20" s="191" t="s">
        <v>653</v>
      </c>
      <c r="C20" s="186" t="s">
        <v>390</v>
      </c>
      <c r="D20" s="680">
        <f t="shared" si="0"/>
        <v>4.1666666666666664E-2</v>
      </c>
      <c r="E20" s="145"/>
      <c r="F20" s="182"/>
      <c r="G20" s="182"/>
      <c r="H20" s="182"/>
      <c r="I20" s="182"/>
      <c r="J20" s="161"/>
      <c r="K20" s="1" t="s">
        <v>957</v>
      </c>
    </row>
    <row r="21" spans="2:11" ht="12" customHeight="1" x14ac:dyDescent="0.2">
      <c r="B21" s="191" t="s">
        <v>653</v>
      </c>
      <c r="C21" s="186" t="s">
        <v>391</v>
      </c>
      <c r="D21" s="680">
        <f t="shared" si="0"/>
        <v>4.1666666666666664E-2</v>
      </c>
      <c r="E21" s="145"/>
      <c r="F21" s="182"/>
      <c r="G21" s="182"/>
      <c r="H21" s="182"/>
      <c r="I21" s="182"/>
      <c r="J21" s="161"/>
      <c r="K21" s="1" t="s">
        <v>958</v>
      </c>
    </row>
    <row r="22" spans="2:11" ht="12" customHeight="1" x14ac:dyDescent="0.2">
      <c r="B22" s="191" t="s">
        <v>653</v>
      </c>
      <c r="C22" s="186" t="s">
        <v>398</v>
      </c>
      <c r="D22" s="680">
        <f t="shared" si="0"/>
        <v>4.1666666666666664E-2</v>
      </c>
      <c r="E22" s="145"/>
      <c r="F22" s="182"/>
      <c r="G22" s="182"/>
      <c r="H22" s="182"/>
      <c r="I22" s="182"/>
      <c r="J22" s="161"/>
      <c r="K22" s="1" t="s">
        <v>961</v>
      </c>
    </row>
    <row r="23" spans="2:11" ht="12" customHeight="1" x14ac:dyDescent="0.2">
      <c r="B23" s="191" t="s">
        <v>653</v>
      </c>
      <c r="C23" s="186" t="s">
        <v>399</v>
      </c>
      <c r="D23" s="680">
        <f t="shared" si="0"/>
        <v>4.1666666666666664E-2</v>
      </c>
      <c r="E23" s="145"/>
      <c r="F23" s="182"/>
      <c r="G23" s="182"/>
      <c r="H23" s="182"/>
      <c r="I23" s="182"/>
      <c r="J23" s="161"/>
      <c r="K23" s="1" t="s">
        <v>962</v>
      </c>
    </row>
    <row r="24" spans="2:11" ht="12" customHeight="1" x14ac:dyDescent="0.2">
      <c r="B24" s="191" t="s">
        <v>653</v>
      </c>
      <c r="C24" s="186" t="s">
        <v>400</v>
      </c>
      <c r="D24" s="680">
        <f t="shared" si="0"/>
        <v>4.1666666666666664E-2</v>
      </c>
      <c r="E24" s="145"/>
      <c r="F24" s="182"/>
      <c r="G24" s="182"/>
      <c r="H24" s="182"/>
      <c r="I24" s="182"/>
      <c r="J24" s="161"/>
      <c r="K24" s="1" t="s">
        <v>963</v>
      </c>
    </row>
    <row r="25" spans="2:11" ht="12" customHeight="1" x14ac:dyDescent="0.2">
      <c r="B25" s="191" t="s">
        <v>653</v>
      </c>
      <c r="C25" s="186" t="s">
        <v>393</v>
      </c>
      <c r="D25" s="680">
        <f t="shared" si="0"/>
        <v>4.1666666666666664E-2</v>
      </c>
      <c r="E25" s="145"/>
      <c r="F25" s="182"/>
      <c r="G25" s="182"/>
      <c r="H25" s="182"/>
      <c r="I25" s="182"/>
      <c r="J25" s="161"/>
      <c r="K25" s="1" t="s">
        <v>964</v>
      </c>
    </row>
    <row r="26" spans="2:11" ht="12" customHeight="1" x14ac:dyDescent="0.2">
      <c r="B26" s="191" t="s">
        <v>653</v>
      </c>
      <c r="C26" s="186" t="s">
        <v>401</v>
      </c>
      <c r="D26" s="680">
        <f t="shared" si="0"/>
        <v>4.1666666666666664E-2</v>
      </c>
      <c r="E26" s="145"/>
      <c r="F26" s="182"/>
      <c r="G26" s="182"/>
      <c r="H26" s="182"/>
      <c r="I26" s="182"/>
      <c r="J26" s="161"/>
      <c r="K26" s="1" t="s">
        <v>965</v>
      </c>
    </row>
    <row r="27" spans="2:11" ht="12" customHeight="1" x14ac:dyDescent="0.2">
      <c r="B27" s="191" t="s">
        <v>653</v>
      </c>
      <c r="C27" s="186" t="s">
        <v>402</v>
      </c>
      <c r="D27" s="680">
        <f t="shared" si="0"/>
        <v>4.1666666666666664E-2</v>
      </c>
      <c r="E27" s="145"/>
      <c r="F27" s="182"/>
      <c r="G27" s="182"/>
      <c r="H27" s="182"/>
      <c r="I27" s="182"/>
      <c r="J27" s="161"/>
      <c r="K27" s="1" t="s">
        <v>966</v>
      </c>
    </row>
    <row r="28" spans="2:11" ht="12" customHeight="1" x14ac:dyDescent="0.2">
      <c r="B28" s="191" t="s">
        <v>653</v>
      </c>
      <c r="C28" s="186" t="s">
        <v>403</v>
      </c>
      <c r="D28" s="680">
        <f t="shared" si="0"/>
        <v>4.1666666666666664E-2</v>
      </c>
      <c r="E28" s="145"/>
      <c r="F28" s="182"/>
      <c r="G28" s="182"/>
      <c r="H28" s="182"/>
      <c r="I28" s="182"/>
      <c r="J28" s="161"/>
      <c r="K28" s="1" t="s">
        <v>968</v>
      </c>
    </row>
    <row r="29" spans="2:11" ht="12" customHeight="1" x14ac:dyDescent="0.2">
      <c r="B29" s="191" t="s">
        <v>653</v>
      </c>
      <c r="C29" s="186" t="s">
        <v>404</v>
      </c>
      <c r="D29" s="680">
        <f t="shared" si="0"/>
        <v>4.1666666666666664E-2</v>
      </c>
      <c r="E29" s="145"/>
      <c r="F29" s="182"/>
      <c r="G29" s="182"/>
      <c r="H29" s="182"/>
      <c r="I29" s="182"/>
      <c r="J29" s="161"/>
      <c r="K29" s="1" t="s">
        <v>967</v>
      </c>
    </row>
    <row r="30" spans="2:11" ht="12" customHeight="1" x14ac:dyDescent="0.2">
      <c r="B30" s="191" t="s">
        <v>653</v>
      </c>
      <c r="C30" s="186" t="s">
        <v>389</v>
      </c>
      <c r="D30" s="680">
        <f t="shared" si="0"/>
        <v>4.1666666666666664E-2</v>
      </c>
      <c r="E30" s="145"/>
      <c r="F30" s="182"/>
      <c r="G30" s="182"/>
      <c r="H30" s="182"/>
      <c r="I30" s="182"/>
      <c r="J30" s="161"/>
      <c r="K30" s="1" t="s">
        <v>956</v>
      </c>
    </row>
    <row r="31" spans="2:11" ht="12" customHeight="1" x14ac:dyDescent="0.2">
      <c r="B31" s="191" t="s">
        <v>653</v>
      </c>
      <c r="C31" s="186" t="s">
        <v>388</v>
      </c>
      <c r="D31" s="680">
        <f t="shared" si="0"/>
        <v>4.1666666666666664E-2</v>
      </c>
      <c r="E31" s="145"/>
      <c r="F31" s="182"/>
      <c r="G31" s="182"/>
      <c r="H31" s="182"/>
      <c r="I31" s="182"/>
      <c r="J31" s="161"/>
      <c r="K31" s="1" t="s">
        <v>955</v>
      </c>
    </row>
    <row r="32" spans="2:11" ht="12" customHeight="1" x14ac:dyDescent="0.2">
      <c r="B32" s="191" t="s">
        <v>653</v>
      </c>
      <c r="C32" s="186" t="s">
        <v>392</v>
      </c>
      <c r="D32" s="680">
        <f t="shared" si="0"/>
        <v>4.1666666666666664E-2</v>
      </c>
      <c r="E32" s="145"/>
      <c r="F32" s="182"/>
      <c r="G32" s="182"/>
      <c r="H32" s="182"/>
      <c r="I32" s="182"/>
      <c r="J32" s="161"/>
      <c r="K32" s="1" t="s">
        <v>959</v>
      </c>
    </row>
    <row r="33" spans="2:12" ht="12" customHeight="1" x14ac:dyDescent="0.2">
      <c r="B33" s="191" t="s">
        <v>653</v>
      </c>
      <c r="C33" s="186" t="s">
        <v>405</v>
      </c>
      <c r="D33" s="680">
        <f t="shared" si="0"/>
        <v>4.1666666666666664E-2</v>
      </c>
      <c r="E33" s="145"/>
      <c r="F33" s="182"/>
      <c r="G33" s="182"/>
      <c r="H33" s="182"/>
      <c r="I33" s="182"/>
      <c r="J33" s="161"/>
      <c r="K33" s="1" t="s">
        <v>960</v>
      </c>
    </row>
    <row r="34" spans="2:12" ht="12" customHeight="1" thickBot="1" x14ac:dyDescent="0.25">
      <c r="B34" s="191" t="s">
        <v>653</v>
      </c>
      <c r="C34" s="187" t="s">
        <v>394</v>
      </c>
      <c r="D34" s="680">
        <f t="shared" si="0"/>
        <v>4.1666666666666664E-2</v>
      </c>
      <c r="E34" s="188"/>
      <c r="F34" s="189"/>
      <c r="G34" s="189"/>
      <c r="H34" s="189"/>
      <c r="I34" s="189"/>
      <c r="J34" s="190"/>
      <c r="K34" s="1" t="s">
        <v>968</v>
      </c>
    </row>
    <row r="35" spans="2:12" ht="24" customHeight="1" thickBot="1" x14ac:dyDescent="0.25">
      <c r="B35" s="160"/>
      <c r="C35" s="167" t="s">
        <v>8</v>
      </c>
      <c r="D35" s="1275" t="s">
        <v>355</v>
      </c>
      <c r="E35" s="1275"/>
      <c r="F35" s="1275"/>
      <c r="G35" s="1275"/>
      <c r="H35" s="1275"/>
      <c r="I35" s="1275"/>
      <c r="J35" s="1275"/>
    </row>
    <row r="36" spans="2:12" s="15" customFormat="1" ht="24.75" customHeight="1" x14ac:dyDescent="0.25">
      <c r="C36" s="1162" t="s">
        <v>829</v>
      </c>
      <c r="D36" s="1162"/>
      <c r="E36" s="1162"/>
      <c r="F36" s="1162"/>
      <c r="G36" s="1162"/>
      <c r="H36" s="1162"/>
      <c r="I36" s="1162"/>
      <c r="J36" s="1162"/>
      <c r="K36" s="1163"/>
      <c r="L36" s="1163"/>
    </row>
    <row r="37" spans="2:12" s="15" customFormat="1" ht="22.5" customHeight="1" x14ac:dyDescent="0.25">
      <c r="C37" s="1161" t="s">
        <v>801</v>
      </c>
      <c r="D37" s="1161"/>
      <c r="E37" s="1161"/>
      <c r="F37" s="1161"/>
      <c r="G37" s="1161"/>
      <c r="H37" s="1161"/>
      <c r="I37" s="1161"/>
      <c r="J37" s="816"/>
      <c r="K37" s="816"/>
    </row>
    <row r="38" spans="2:12" ht="126.75" customHeight="1" x14ac:dyDescent="0.2">
      <c r="C38" s="1266" t="s">
        <v>823</v>
      </c>
      <c r="D38" s="1267"/>
      <c r="E38" s="1267"/>
      <c r="F38" s="1267"/>
      <c r="G38" s="1267"/>
      <c r="H38" s="1267"/>
      <c r="I38" s="1267"/>
      <c r="J38" s="1268"/>
    </row>
    <row r="40" spans="2:12" ht="76.5" customHeight="1" x14ac:dyDescent="0.2">
      <c r="C40" s="1265"/>
      <c r="D40" s="1265"/>
      <c r="E40" s="1265"/>
      <c r="F40" s="1265"/>
      <c r="G40" s="1265"/>
      <c r="H40" s="1265"/>
    </row>
  </sheetData>
  <mergeCells count="18">
    <mergeCell ref="C1:J1"/>
    <mergeCell ref="C2:C5"/>
    <mergeCell ref="D2:D5"/>
    <mergeCell ref="E2:J5"/>
    <mergeCell ref="G9:H9"/>
    <mergeCell ref="I9:J9"/>
    <mergeCell ref="C36:L36"/>
    <mergeCell ref="C37:I37"/>
    <mergeCell ref="C40:H40"/>
    <mergeCell ref="C38:J38"/>
    <mergeCell ref="B3:B5"/>
    <mergeCell ref="E7:F7"/>
    <mergeCell ref="G8:H8"/>
    <mergeCell ref="G7:J7"/>
    <mergeCell ref="I8:J8"/>
    <mergeCell ref="E8:F8"/>
    <mergeCell ref="E9:F9"/>
    <mergeCell ref="D35:J35"/>
  </mergeCells>
  <phoneticPr fontId="4" type="noConversion"/>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11:B34" twoDigitTextYea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6"/>
  <dimension ref="B1:Y28"/>
  <sheetViews>
    <sheetView topLeftCell="B1" zoomScale="70" zoomScaleNormal="70" workbookViewId="0">
      <selection activeCell="U1" sqref="U1"/>
    </sheetView>
  </sheetViews>
  <sheetFormatPr defaultColWidth="9.1796875" defaultRowHeight="12.5" x14ac:dyDescent="0.25"/>
  <cols>
    <col min="1" max="1" width="4.26953125" style="15" customWidth="1"/>
    <col min="2" max="2" width="8.453125" style="15" customWidth="1"/>
    <col min="3" max="3" width="9.7265625" style="15" customWidth="1"/>
    <col min="4" max="4" width="53" style="15" customWidth="1"/>
    <col min="5" max="5" width="6.81640625" style="15" customWidth="1"/>
    <col min="6" max="6" width="17.26953125" style="15" customWidth="1"/>
    <col min="7" max="7" width="6.81640625" style="15" customWidth="1"/>
    <col min="8" max="11" width="5" style="15" customWidth="1"/>
    <col min="12" max="12" width="5.81640625" style="15" customWidth="1"/>
    <col min="13" max="13" width="5" style="15" customWidth="1"/>
    <col min="14" max="14" width="3.81640625" style="15" customWidth="1"/>
    <col min="15" max="15" width="6.81640625" style="15" customWidth="1"/>
    <col min="16" max="16" width="3.7265625" style="15" customWidth="1"/>
    <col min="17" max="17" width="6" style="15" customWidth="1"/>
    <col min="18" max="18" width="5" style="15" customWidth="1"/>
    <col min="19" max="19" width="5.453125" style="15" customWidth="1"/>
    <col min="20" max="20" width="6.26953125" style="15" customWidth="1"/>
    <col min="21" max="21" width="30.1796875" style="15" customWidth="1"/>
    <col min="22" max="16384" width="9.1796875" style="15"/>
  </cols>
  <sheetData>
    <row r="1" spans="2:25" ht="22.5" customHeight="1" thickBot="1" x14ac:dyDescent="0.3">
      <c r="D1" s="1690" t="s">
        <v>786</v>
      </c>
      <c r="E1" s="1790"/>
      <c r="F1" s="1790"/>
      <c r="G1" s="1790"/>
      <c r="H1" s="1790"/>
      <c r="I1" s="1790"/>
      <c r="J1" s="1790"/>
      <c r="K1" s="1790"/>
      <c r="L1" s="1790"/>
      <c r="M1" s="1790"/>
      <c r="N1" s="1790"/>
      <c r="O1" s="1790"/>
      <c r="P1" s="1790"/>
      <c r="Q1" s="1790"/>
      <c r="R1" s="1790"/>
      <c r="S1" s="1790"/>
      <c r="T1" s="1791"/>
      <c r="U1" s="1146" t="s">
        <v>1299</v>
      </c>
      <c r="V1" s="628"/>
    </row>
    <row r="2" spans="2:25" ht="26.25" customHeight="1" thickBot="1" x14ac:dyDescent="0.3">
      <c r="B2" s="1435" t="s">
        <v>348</v>
      </c>
      <c r="C2" s="1435"/>
      <c r="D2" s="138"/>
      <c r="E2" s="1546" t="s">
        <v>0</v>
      </c>
      <c r="F2" s="1546"/>
      <c r="G2" s="1546"/>
      <c r="H2" s="1546"/>
      <c r="I2" s="1546"/>
      <c r="J2" s="1546"/>
      <c r="K2" s="1546"/>
      <c r="L2" s="1546"/>
      <c r="M2" s="1546"/>
      <c r="N2" s="1546"/>
      <c r="O2" s="1546"/>
      <c r="P2" s="1546"/>
      <c r="Q2" s="1546"/>
      <c r="R2" s="1546"/>
      <c r="S2" s="1546"/>
      <c r="T2" s="1547"/>
    </row>
    <row r="3" spans="2:25" ht="25.5" customHeight="1" thickBot="1" x14ac:dyDescent="0.3">
      <c r="B3" s="1718" t="s">
        <v>294</v>
      </c>
      <c r="C3" s="1789" t="s">
        <v>905</v>
      </c>
      <c r="D3" s="117"/>
      <c r="E3" s="1549"/>
      <c r="F3" s="1549"/>
      <c r="G3" s="1549"/>
      <c r="H3" s="1549"/>
      <c r="I3" s="1549"/>
      <c r="J3" s="1549"/>
      <c r="K3" s="1549"/>
      <c r="L3" s="1549"/>
      <c r="M3" s="1549"/>
      <c r="N3" s="1549"/>
      <c r="O3" s="1549"/>
      <c r="P3" s="1549"/>
      <c r="Q3" s="1549"/>
      <c r="R3" s="1549"/>
      <c r="S3" s="1549"/>
      <c r="T3" s="1550"/>
    </row>
    <row r="4" spans="2:25" ht="13" thickBot="1" x14ac:dyDescent="0.3">
      <c r="B4" s="1718"/>
      <c r="C4" s="1789"/>
      <c r="D4" s="25"/>
      <c r="E4" s="1552"/>
      <c r="F4" s="1552"/>
      <c r="G4" s="1552"/>
      <c r="H4" s="1552"/>
      <c r="I4" s="1552"/>
      <c r="J4" s="1552"/>
      <c r="K4" s="1552"/>
      <c r="L4" s="1552"/>
      <c r="M4" s="1552"/>
      <c r="N4" s="1552"/>
      <c r="O4" s="1552"/>
      <c r="P4" s="1552"/>
      <c r="Q4" s="1552"/>
      <c r="R4" s="1552"/>
      <c r="S4" s="1552"/>
      <c r="T4" s="1553"/>
    </row>
    <row r="5" spans="2:25" ht="21" x14ac:dyDescent="0.25">
      <c r="B5" s="499"/>
      <c r="C5" s="474"/>
      <c r="E5" s="129" t="s">
        <v>351</v>
      </c>
      <c r="F5" s="1035"/>
      <c r="G5" s="129" t="s">
        <v>351</v>
      </c>
      <c r="H5" s="1792"/>
      <c r="I5" s="1792"/>
      <c r="J5" s="1792"/>
      <c r="K5" s="1792"/>
      <c r="L5" s="1792"/>
      <c r="M5" s="257"/>
      <c r="N5" s="136"/>
      <c r="O5" s="1036" t="s">
        <v>351</v>
      </c>
      <c r="P5" s="257"/>
      <c r="Q5" s="257"/>
      <c r="R5" s="257"/>
      <c r="S5" s="257"/>
      <c r="T5" s="136"/>
    </row>
    <row r="6" spans="2:25" x14ac:dyDescent="0.25">
      <c r="B6" s="499"/>
      <c r="C6" s="474"/>
      <c r="E6" s="1003" t="s">
        <v>352</v>
      </c>
      <c r="F6" s="1037"/>
      <c r="G6" s="1003" t="s">
        <v>352</v>
      </c>
      <c r="H6" s="1033"/>
      <c r="I6" s="1033"/>
      <c r="J6" s="1033"/>
      <c r="K6" s="1033"/>
      <c r="L6" s="1033"/>
      <c r="M6" s="1033"/>
      <c r="N6" s="1034"/>
      <c r="O6" s="1038" t="s">
        <v>352</v>
      </c>
      <c r="P6" s="1033"/>
      <c r="Q6" s="1033"/>
      <c r="R6" s="1033"/>
      <c r="S6" s="1033"/>
      <c r="T6" s="1034"/>
    </row>
    <row r="7" spans="2:25" ht="57" customHeight="1" x14ac:dyDescent="0.25">
      <c r="B7" s="1629" t="s">
        <v>844</v>
      </c>
      <c r="C7" s="515"/>
      <c r="D7" s="294" t="s">
        <v>1253</v>
      </c>
      <c r="E7" s="105"/>
      <c r="F7" s="689" t="s">
        <v>163</v>
      </c>
      <c r="G7" s="133"/>
      <c r="H7" s="1778" t="s">
        <v>2</v>
      </c>
      <c r="I7" s="1776"/>
      <c r="J7" s="1776"/>
      <c r="K7" s="1776"/>
      <c r="L7" s="1776"/>
      <c r="M7" s="1776"/>
      <c r="N7" s="1779"/>
      <c r="O7" s="463"/>
      <c r="P7" s="1778" t="s">
        <v>3</v>
      </c>
      <c r="Q7" s="1776"/>
      <c r="R7" s="1776"/>
      <c r="S7" s="1776"/>
      <c r="T7" s="1779"/>
      <c r="U7" s="1132" t="s">
        <v>1254</v>
      </c>
    </row>
    <row r="8" spans="2:25" ht="24" customHeight="1" x14ac:dyDescent="0.25">
      <c r="B8" s="1629"/>
      <c r="C8" s="515" t="s">
        <v>202</v>
      </c>
      <c r="D8" s="294"/>
      <c r="E8" s="456">
        <f>(1/49)</f>
        <v>2.0408163265306121E-2</v>
      </c>
      <c r="F8" s="652">
        <v>6</v>
      </c>
      <c r="G8" s="133"/>
      <c r="H8" s="1776"/>
      <c r="I8" s="1776"/>
      <c r="J8" s="1776"/>
      <c r="K8" s="1776"/>
      <c r="L8" s="1776"/>
      <c r="M8" s="1776"/>
      <c r="N8" s="1779"/>
      <c r="O8" s="655"/>
      <c r="P8" s="1488" t="s">
        <v>203</v>
      </c>
      <c r="Q8" s="1489"/>
      <c r="R8" s="1489"/>
      <c r="S8" s="1489"/>
      <c r="T8" s="1689"/>
    </row>
    <row r="9" spans="2:25" ht="55.5" customHeight="1" x14ac:dyDescent="0.25">
      <c r="B9" s="1629"/>
      <c r="C9" s="515"/>
      <c r="D9" s="294" t="s">
        <v>331</v>
      </c>
      <c r="E9" s="105"/>
      <c r="F9" s="656" t="s">
        <v>164</v>
      </c>
      <c r="G9" s="134"/>
      <c r="H9" s="1778" t="s">
        <v>3</v>
      </c>
      <c r="I9" s="1776"/>
      <c r="J9" s="1776" t="s">
        <v>161</v>
      </c>
      <c r="K9" s="1776"/>
      <c r="L9" s="1776" t="s">
        <v>162</v>
      </c>
      <c r="M9" s="1776"/>
      <c r="N9" s="1779"/>
      <c r="O9" s="655"/>
      <c r="P9" s="1778" t="s">
        <v>164</v>
      </c>
      <c r="Q9" s="1776"/>
      <c r="R9" s="1776"/>
      <c r="S9" s="1776"/>
      <c r="T9" s="1779"/>
      <c r="U9" s="1132" t="s">
        <v>1255</v>
      </c>
      <c r="Y9" s="708"/>
    </row>
    <row r="10" spans="2:25" x14ac:dyDescent="0.25">
      <c r="B10" s="1629"/>
      <c r="C10" s="515" t="s">
        <v>202</v>
      </c>
      <c r="D10" s="294"/>
      <c r="E10" s="105"/>
      <c r="F10" s="1085" t="s">
        <v>203</v>
      </c>
      <c r="G10" s="520">
        <f>(1/50)*(1/4)</f>
        <v>5.0000000000000001E-3</v>
      </c>
      <c r="H10" s="1488">
        <v>6</v>
      </c>
      <c r="I10" s="1489"/>
      <c r="J10" s="1489">
        <v>3</v>
      </c>
      <c r="K10" s="1489"/>
      <c r="L10" s="1489">
        <v>0</v>
      </c>
      <c r="M10" s="1489"/>
      <c r="N10" s="1689"/>
      <c r="O10" s="647"/>
      <c r="P10" s="1488" t="s">
        <v>203</v>
      </c>
      <c r="Q10" s="1489"/>
      <c r="R10" s="1489"/>
      <c r="S10" s="1489"/>
      <c r="T10" s="1689"/>
    </row>
    <row r="11" spans="2:25" ht="71.5" customHeight="1" x14ac:dyDescent="0.25">
      <c r="B11" s="1629"/>
      <c r="C11" s="515"/>
      <c r="D11" s="294" t="s">
        <v>297</v>
      </c>
      <c r="E11" s="105"/>
      <c r="F11" s="656" t="s">
        <v>164</v>
      </c>
      <c r="G11" s="134"/>
      <c r="H11" s="1778" t="s">
        <v>2</v>
      </c>
      <c r="I11" s="1776"/>
      <c r="J11" s="1776"/>
      <c r="K11" s="1776"/>
      <c r="L11" s="1794"/>
      <c r="M11" s="1776" t="s">
        <v>3</v>
      </c>
      <c r="N11" s="1779"/>
      <c r="O11" s="655"/>
      <c r="P11" s="1778" t="s">
        <v>164</v>
      </c>
      <c r="Q11" s="1776"/>
      <c r="R11" s="1776"/>
      <c r="S11" s="1776"/>
      <c r="T11" s="1779"/>
      <c r="U11" s="1132" t="s">
        <v>1256</v>
      </c>
    </row>
    <row r="12" spans="2:25" x14ac:dyDescent="0.25">
      <c r="B12" s="1629"/>
      <c r="C12" s="515" t="s">
        <v>202</v>
      </c>
      <c r="D12" s="294"/>
      <c r="E12" s="105"/>
      <c r="F12" s="1085" t="s">
        <v>203</v>
      </c>
      <c r="G12" s="648">
        <f>(1/50)*(1/4)</f>
        <v>5.0000000000000001E-3</v>
      </c>
      <c r="H12" s="1783">
        <v>0</v>
      </c>
      <c r="I12" s="1777"/>
      <c r="J12" s="1777"/>
      <c r="K12" s="1777"/>
      <c r="L12" s="1784"/>
      <c r="M12" s="1489">
        <v>6</v>
      </c>
      <c r="N12" s="1689"/>
      <c r="O12" s="647"/>
      <c r="P12" s="1488" t="s">
        <v>203</v>
      </c>
      <c r="Q12" s="1489"/>
      <c r="R12" s="1489"/>
      <c r="S12" s="1489"/>
      <c r="T12" s="1689"/>
    </row>
    <row r="13" spans="2:25" ht="20" x14ac:dyDescent="0.25">
      <c r="B13" s="1629"/>
      <c r="C13" s="515"/>
      <c r="D13" s="294" t="s">
        <v>159</v>
      </c>
      <c r="E13" s="105"/>
      <c r="F13" s="656" t="s">
        <v>164</v>
      </c>
      <c r="G13" s="134"/>
      <c r="H13" s="1776" t="s">
        <v>2</v>
      </c>
      <c r="I13" s="1776"/>
      <c r="J13" s="1776" t="s">
        <v>296</v>
      </c>
      <c r="K13" s="1776"/>
      <c r="L13" s="703" t="s">
        <v>3</v>
      </c>
      <c r="M13" s="1776" t="s">
        <v>165</v>
      </c>
      <c r="N13" s="1779"/>
      <c r="O13" s="655"/>
      <c r="P13" s="1778" t="s">
        <v>164</v>
      </c>
      <c r="Q13" s="1776"/>
      <c r="R13" s="1776"/>
      <c r="S13" s="1776"/>
      <c r="T13" s="1779"/>
      <c r="U13" s="1132" t="s">
        <v>1257</v>
      </c>
      <c r="Y13" s="702"/>
    </row>
    <row r="14" spans="2:25" ht="12.75" customHeight="1" x14ac:dyDescent="0.25">
      <c r="B14" s="1629"/>
      <c r="C14" s="515" t="s">
        <v>202</v>
      </c>
      <c r="D14" s="294"/>
      <c r="E14" s="105"/>
      <c r="F14" s="1085" t="s">
        <v>203</v>
      </c>
      <c r="G14" s="520">
        <f>(1/50)*(1/4)</f>
        <v>5.0000000000000001E-3</v>
      </c>
      <c r="H14" s="1783">
        <v>0</v>
      </c>
      <c r="I14" s="1777"/>
      <c r="J14" s="1777">
        <v>2</v>
      </c>
      <c r="K14" s="1777"/>
      <c r="L14" s="704">
        <v>6</v>
      </c>
      <c r="M14" s="1489" t="s">
        <v>203</v>
      </c>
      <c r="N14" s="1689"/>
      <c r="O14" s="655"/>
      <c r="P14" s="1488" t="s">
        <v>203</v>
      </c>
      <c r="Q14" s="1489"/>
      <c r="R14" s="1489"/>
      <c r="S14" s="1489"/>
      <c r="T14" s="1689"/>
    </row>
    <row r="15" spans="2:25" ht="20" x14ac:dyDescent="0.25">
      <c r="B15" s="1629"/>
      <c r="C15" s="515"/>
      <c r="D15" s="294" t="s">
        <v>160</v>
      </c>
      <c r="E15" s="105"/>
      <c r="F15" s="656" t="s">
        <v>164</v>
      </c>
      <c r="G15" s="134"/>
      <c r="H15" s="700" t="s">
        <v>2</v>
      </c>
      <c r="I15" s="703" t="s">
        <v>3</v>
      </c>
      <c r="J15" s="700" t="s">
        <v>2</v>
      </c>
      <c r="K15" s="703" t="s">
        <v>3</v>
      </c>
      <c r="L15" s="703" t="s">
        <v>165</v>
      </c>
      <c r="M15" s="1776" t="s">
        <v>165</v>
      </c>
      <c r="N15" s="1779"/>
      <c r="O15" s="655"/>
      <c r="P15" s="1778" t="s">
        <v>164</v>
      </c>
      <c r="Q15" s="1776"/>
      <c r="R15" s="1776"/>
      <c r="S15" s="1776"/>
      <c r="T15" s="1779"/>
      <c r="U15" s="1132" t="s">
        <v>1258</v>
      </c>
    </row>
    <row r="16" spans="2:25" ht="20" x14ac:dyDescent="0.25">
      <c r="B16" s="1629"/>
      <c r="C16" s="515" t="s">
        <v>202</v>
      </c>
      <c r="D16" s="294"/>
      <c r="E16" s="105"/>
      <c r="F16" s="1085" t="s">
        <v>203</v>
      </c>
      <c r="G16" s="520">
        <f>(1/50)*(1/4)</f>
        <v>5.0000000000000001E-3</v>
      </c>
      <c r="H16" s="698">
        <v>0</v>
      </c>
      <c r="I16" s="706">
        <v>6</v>
      </c>
      <c r="J16" s="698">
        <v>0</v>
      </c>
      <c r="K16" s="706">
        <v>6</v>
      </c>
      <c r="L16" s="1123" t="s">
        <v>203</v>
      </c>
      <c r="M16" s="1489" t="s">
        <v>203</v>
      </c>
      <c r="N16" s="1689"/>
      <c r="O16" s="655"/>
      <c r="P16" s="1488" t="s">
        <v>203</v>
      </c>
      <c r="Q16" s="1489"/>
      <c r="R16" s="1489"/>
      <c r="S16" s="1489"/>
      <c r="T16" s="1689"/>
    </row>
    <row r="17" spans="2:23" ht="70.5" customHeight="1" x14ac:dyDescent="0.25">
      <c r="B17" s="1629"/>
      <c r="C17" s="515"/>
      <c r="D17" s="294" t="s">
        <v>330</v>
      </c>
      <c r="E17" s="105"/>
      <c r="F17" s="689" t="s">
        <v>163</v>
      </c>
      <c r="G17" s="133"/>
      <c r="H17" s="1786" t="s">
        <v>164</v>
      </c>
      <c r="I17" s="1787"/>
      <c r="J17" s="1787"/>
      <c r="K17" s="1787"/>
      <c r="L17" s="1787"/>
      <c r="M17" s="1787"/>
      <c r="N17" s="1788"/>
      <c r="O17" s="125"/>
      <c r="P17" s="654" t="s">
        <v>3</v>
      </c>
      <c r="Q17" s="1776" t="s">
        <v>161</v>
      </c>
      <c r="R17" s="1776"/>
      <c r="S17" s="1776" t="s">
        <v>162</v>
      </c>
      <c r="T17" s="1779"/>
      <c r="U17" s="1132" t="s">
        <v>1259</v>
      </c>
    </row>
    <row r="18" spans="2:23" ht="12.75" customHeight="1" x14ac:dyDescent="0.25">
      <c r="B18" s="1629"/>
      <c r="C18" s="515" t="s">
        <v>202</v>
      </c>
      <c r="D18" s="294"/>
      <c r="E18" s="105"/>
      <c r="F18" s="1085" t="s">
        <v>203</v>
      </c>
      <c r="G18" s="133"/>
      <c r="H18" s="1489" t="s">
        <v>203</v>
      </c>
      <c r="I18" s="1489"/>
      <c r="J18" s="1489"/>
      <c r="K18" s="1489"/>
      <c r="L18" s="1489"/>
      <c r="M18" s="1489"/>
      <c r="N18" s="1689"/>
      <c r="O18" s="520">
        <f>(1/49)*(1/3)</f>
        <v>6.802721088435373E-3</v>
      </c>
      <c r="P18" s="701">
        <v>0</v>
      </c>
      <c r="Q18" s="1777">
        <v>3</v>
      </c>
      <c r="R18" s="1777"/>
      <c r="S18" s="1777">
        <v>6</v>
      </c>
      <c r="T18" s="1795"/>
    </row>
    <row r="19" spans="2:23" ht="50.5" x14ac:dyDescent="0.25">
      <c r="B19" s="1629"/>
      <c r="C19" s="519"/>
      <c r="D19" s="294" t="s">
        <v>338</v>
      </c>
      <c r="E19" s="132"/>
      <c r="F19" s="656" t="s">
        <v>164</v>
      </c>
      <c r="G19" s="134"/>
      <c r="H19" s="1781" t="s">
        <v>164</v>
      </c>
      <c r="I19" s="1781"/>
      <c r="J19" s="1781"/>
      <c r="K19" s="1781"/>
      <c r="L19" s="1781"/>
      <c r="M19" s="1781"/>
      <c r="N19" s="1782"/>
      <c r="O19" s="125"/>
      <c r="P19" s="1796" t="s">
        <v>2</v>
      </c>
      <c r="Q19" s="1797"/>
      <c r="R19" s="1798"/>
      <c r="S19" s="1776" t="s">
        <v>3</v>
      </c>
      <c r="T19" s="1779"/>
      <c r="U19" s="1132" t="s">
        <v>1260</v>
      </c>
    </row>
    <row r="20" spans="2:23" x14ac:dyDescent="0.25">
      <c r="B20" s="1629"/>
      <c r="C20" s="515" t="s">
        <v>202</v>
      </c>
      <c r="D20" s="294"/>
      <c r="E20" s="105"/>
      <c r="F20" s="1085" t="s">
        <v>203</v>
      </c>
      <c r="G20" s="133"/>
      <c r="H20" s="1489" t="s">
        <v>203</v>
      </c>
      <c r="I20" s="1489"/>
      <c r="J20" s="1489"/>
      <c r="K20" s="1489"/>
      <c r="L20" s="1489"/>
      <c r="M20" s="1489"/>
      <c r="N20" s="1689"/>
      <c r="O20" s="520">
        <f>(1/49)*(1/3)</f>
        <v>6.802721088435373E-3</v>
      </c>
      <c r="P20" s="1783">
        <v>6</v>
      </c>
      <c r="Q20" s="1777"/>
      <c r="R20" s="1784"/>
      <c r="S20" s="1489">
        <v>0</v>
      </c>
      <c r="T20" s="1689"/>
    </row>
    <row r="21" spans="2:23" ht="32.25" customHeight="1" x14ac:dyDescent="0.25">
      <c r="B21" s="1629"/>
      <c r="C21" s="515"/>
      <c r="D21" s="294" t="s">
        <v>298</v>
      </c>
      <c r="E21" s="105"/>
      <c r="F21" s="656" t="s">
        <v>164</v>
      </c>
      <c r="G21" s="134"/>
      <c r="H21" s="1781" t="s">
        <v>164</v>
      </c>
      <c r="I21" s="1781"/>
      <c r="J21" s="1781"/>
      <c r="K21" s="1781"/>
      <c r="L21" s="1781"/>
      <c r="M21" s="1781"/>
      <c r="N21" s="1782"/>
      <c r="O21" s="134"/>
      <c r="P21" s="1776" t="s">
        <v>2</v>
      </c>
      <c r="Q21" s="1776"/>
      <c r="R21" s="703" t="s">
        <v>3</v>
      </c>
      <c r="S21" s="1776" t="s">
        <v>165</v>
      </c>
      <c r="T21" s="1779"/>
      <c r="U21" s="1138" t="s">
        <v>1261</v>
      </c>
      <c r="V21" s="73"/>
      <c r="W21" s="73"/>
    </row>
    <row r="22" spans="2:23" ht="12.75" customHeight="1" thickBot="1" x14ac:dyDescent="0.3">
      <c r="B22" s="1785"/>
      <c r="C22" s="516" t="s">
        <v>202</v>
      </c>
      <c r="D22" s="19"/>
      <c r="E22" s="128"/>
      <c r="F22" s="1061" t="s">
        <v>203</v>
      </c>
      <c r="G22" s="135"/>
      <c r="H22" s="1402" t="s">
        <v>203</v>
      </c>
      <c r="I22" s="1402"/>
      <c r="J22" s="1402"/>
      <c r="K22" s="1402"/>
      <c r="L22" s="1402"/>
      <c r="M22" s="1402"/>
      <c r="N22" s="1403"/>
      <c r="O22" s="521">
        <f>(1/49)*(1/3)</f>
        <v>6.802721088435373E-3</v>
      </c>
      <c r="P22" s="1402">
        <v>6</v>
      </c>
      <c r="Q22" s="1402"/>
      <c r="R22" s="707">
        <v>0</v>
      </c>
      <c r="S22" s="1780" t="s">
        <v>203</v>
      </c>
      <c r="T22" s="1580"/>
      <c r="U22" s="73"/>
      <c r="V22" s="73"/>
      <c r="W22" s="73"/>
    </row>
    <row r="23" spans="2:23" ht="13.9" customHeight="1" thickBot="1" x14ac:dyDescent="0.3">
      <c r="D23" s="57" t="s">
        <v>8</v>
      </c>
      <c r="E23" s="1559" t="s">
        <v>349</v>
      </c>
      <c r="F23" s="1559"/>
      <c r="G23" s="1559"/>
      <c r="H23" s="1559"/>
      <c r="I23" s="1559"/>
      <c r="J23" s="1559"/>
      <c r="K23" s="1559"/>
      <c r="L23" s="1559"/>
      <c r="M23" s="1559"/>
      <c r="N23" s="1559"/>
      <c r="O23" s="1559"/>
      <c r="P23" s="1367"/>
      <c r="Q23" s="1367"/>
      <c r="R23" s="1367"/>
      <c r="S23" s="1559"/>
      <c r="T23" s="1559"/>
      <c r="U23" s="43"/>
      <c r="V23" s="43"/>
      <c r="W23" s="73"/>
    </row>
    <row r="24" spans="2:23" ht="20.149999999999999" customHeight="1" x14ac:dyDescent="0.25">
      <c r="D24" s="876" t="s">
        <v>799</v>
      </c>
      <c r="E24" s="799"/>
      <c r="F24" s="799"/>
      <c r="G24" s="799"/>
      <c r="H24" s="799"/>
      <c r="I24" s="799"/>
      <c r="J24" s="799"/>
      <c r="K24" s="799"/>
      <c r="L24" s="799"/>
      <c r="M24" s="799"/>
      <c r="N24" s="799"/>
      <c r="O24" s="627"/>
    </row>
    <row r="25" spans="2:23" ht="16" customHeight="1" x14ac:dyDescent="0.25">
      <c r="D25" s="878" t="s">
        <v>801</v>
      </c>
      <c r="E25" s="816"/>
      <c r="F25" s="816"/>
      <c r="G25" s="816"/>
      <c r="H25" s="816"/>
      <c r="I25" s="816"/>
      <c r="J25" s="816"/>
      <c r="K25" s="816"/>
      <c r="L25" s="816"/>
      <c r="M25" s="816"/>
      <c r="N25" s="816"/>
    </row>
    <row r="26" spans="2:23" ht="12.75" customHeight="1" x14ac:dyDescent="0.2">
      <c r="D26" s="1793" t="s">
        <v>332</v>
      </c>
      <c r="E26" s="1793"/>
      <c r="F26" s="1793"/>
      <c r="G26" s="1793"/>
      <c r="H26" s="1793"/>
      <c r="I26" s="1793"/>
      <c r="J26" s="1793"/>
      <c r="K26" s="1793"/>
      <c r="L26" s="1793"/>
      <c r="M26" s="1793"/>
      <c r="N26" s="1793"/>
      <c r="O26" s="1793"/>
      <c r="P26" s="1793"/>
      <c r="Q26" s="1793"/>
      <c r="R26" s="1793"/>
      <c r="S26" s="1793"/>
      <c r="T26" s="1793"/>
      <c r="U26" s="124"/>
      <c r="V26" s="73"/>
      <c r="W26" s="73"/>
    </row>
    <row r="27" spans="2:23" x14ac:dyDescent="0.25">
      <c r="D27" s="76" t="s">
        <v>804</v>
      </c>
    </row>
    <row r="28" spans="2:23" x14ac:dyDescent="0.25">
      <c r="D28" s="76" t="s">
        <v>805</v>
      </c>
    </row>
  </sheetData>
  <mergeCells count="57">
    <mergeCell ref="P10:T10"/>
    <mergeCell ref="L10:N10"/>
    <mergeCell ref="M11:N11"/>
    <mergeCell ref="M12:N12"/>
    <mergeCell ref="M13:N13"/>
    <mergeCell ref="D26:T26"/>
    <mergeCell ref="H11:L11"/>
    <mergeCell ref="H13:I13"/>
    <mergeCell ref="J13:K13"/>
    <mergeCell ref="P13:T13"/>
    <mergeCell ref="P11:T11"/>
    <mergeCell ref="H12:L12"/>
    <mergeCell ref="P12:T12"/>
    <mergeCell ref="H18:N18"/>
    <mergeCell ref="S18:T18"/>
    <mergeCell ref="H14:I14"/>
    <mergeCell ref="P21:Q21"/>
    <mergeCell ref="P22:Q22"/>
    <mergeCell ref="E23:T23"/>
    <mergeCell ref="P19:R19"/>
    <mergeCell ref="P14:T14"/>
    <mergeCell ref="D1:T1"/>
    <mergeCell ref="P9:T9"/>
    <mergeCell ref="H5:L5"/>
    <mergeCell ref="H7:N7"/>
    <mergeCell ref="P7:T7"/>
    <mergeCell ref="E2:T4"/>
    <mergeCell ref="H9:I9"/>
    <mergeCell ref="P8:T8"/>
    <mergeCell ref="L9:N9"/>
    <mergeCell ref="H10:I10"/>
    <mergeCell ref="J9:K9"/>
    <mergeCell ref="B2:C2"/>
    <mergeCell ref="B7:B22"/>
    <mergeCell ref="H21:N21"/>
    <mergeCell ref="H17:N17"/>
    <mergeCell ref="J14:K14"/>
    <mergeCell ref="H8:N8"/>
    <mergeCell ref="J10:K10"/>
    <mergeCell ref="M14:N14"/>
    <mergeCell ref="M15:N15"/>
    <mergeCell ref="M16:N16"/>
    <mergeCell ref="B3:B4"/>
    <mergeCell ref="C3:C4"/>
    <mergeCell ref="S21:T21"/>
    <mergeCell ref="H22:N22"/>
    <mergeCell ref="S22:T22"/>
    <mergeCell ref="H19:N19"/>
    <mergeCell ref="S19:T19"/>
    <mergeCell ref="H20:N20"/>
    <mergeCell ref="S20:T20"/>
    <mergeCell ref="P20:R20"/>
    <mergeCell ref="Q17:R17"/>
    <mergeCell ref="Q18:R18"/>
    <mergeCell ref="P15:T15"/>
    <mergeCell ref="P16:T16"/>
    <mergeCell ref="S17:T17"/>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dimension ref="B1:W35"/>
  <sheetViews>
    <sheetView zoomScale="70" zoomScaleNormal="70" zoomScalePageLayoutView="30" workbookViewId="0">
      <selection activeCell="M9" sqref="M9:N9"/>
    </sheetView>
  </sheetViews>
  <sheetFormatPr defaultColWidth="9.1796875" defaultRowHeight="12.5" x14ac:dyDescent="0.25"/>
  <cols>
    <col min="1" max="1" width="4.26953125" style="15" customWidth="1"/>
    <col min="2" max="2" width="8" style="15" customWidth="1"/>
    <col min="3" max="3" width="10.26953125" style="15" customWidth="1"/>
    <col min="4" max="4" width="59.54296875" style="15" customWidth="1"/>
    <col min="5" max="5" width="6.81640625" style="15" customWidth="1"/>
    <col min="6" max="6" width="14.81640625" style="15" customWidth="1"/>
    <col min="7" max="7" width="6.81640625" style="15" customWidth="1"/>
    <col min="8" max="12" width="5.54296875" style="15" customWidth="1"/>
    <col min="13" max="14" width="5" style="15" customWidth="1"/>
    <col min="15" max="15" width="6.81640625" style="15" customWidth="1"/>
    <col min="16" max="19" width="5" style="15" customWidth="1"/>
    <col min="20" max="20" width="31.453125" style="15" customWidth="1"/>
    <col min="21" max="16384" width="9.1796875" style="15"/>
  </cols>
  <sheetData>
    <row r="1" spans="2:20" ht="22.5" customHeight="1" thickBot="1" x14ac:dyDescent="0.3">
      <c r="D1" s="1429" t="s">
        <v>787</v>
      </c>
      <c r="E1" s="1720"/>
      <c r="F1" s="1720"/>
      <c r="G1" s="1720"/>
      <c r="H1" s="1720"/>
      <c r="I1" s="1720"/>
      <c r="J1" s="1720"/>
      <c r="K1" s="1720"/>
      <c r="L1" s="1720"/>
      <c r="M1" s="1720"/>
      <c r="N1" s="1720"/>
      <c r="O1" s="1720"/>
      <c r="P1" s="1720"/>
      <c r="Q1" s="1720"/>
      <c r="R1" s="1720"/>
      <c r="S1" s="1721"/>
      <c r="T1" s="1145" t="s">
        <v>1299</v>
      </c>
    </row>
    <row r="2" spans="2:20" ht="24.75" customHeight="1" thickBot="1" x14ac:dyDescent="0.3">
      <c r="B2" s="1435" t="s">
        <v>348</v>
      </c>
      <c r="C2" s="1435"/>
      <c r="E2" s="1412" t="s">
        <v>0</v>
      </c>
      <c r="F2" s="1412"/>
      <c r="G2" s="1412"/>
      <c r="H2" s="1412"/>
      <c r="I2" s="1412"/>
      <c r="J2" s="1412"/>
      <c r="K2" s="1412"/>
      <c r="L2" s="1412"/>
      <c r="M2" s="1412"/>
      <c r="N2" s="1412"/>
      <c r="O2" s="1412"/>
      <c r="P2" s="1412"/>
      <c r="Q2" s="1412"/>
      <c r="R2" s="1412"/>
      <c r="S2" s="1413"/>
    </row>
    <row r="3" spans="2:20" ht="20.149999999999999" customHeight="1" thickBot="1" x14ac:dyDescent="0.3">
      <c r="B3" s="1789" t="s">
        <v>294</v>
      </c>
      <c r="C3" s="1789" t="s">
        <v>905</v>
      </c>
      <c r="D3" s="117"/>
      <c r="E3" s="1414"/>
      <c r="F3" s="1414"/>
      <c r="G3" s="1414"/>
      <c r="H3" s="1414"/>
      <c r="I3" s="1414"/>
      <c r="J3" s="1414"/>
      <c r="K3" s="1414"/>
      <c r="L3" s="1414"/>
      <c r="M3" s="1414"/>
      <c r="N3" s="1414"/>
      <c r="O3" s="1414"/>
      <c r="P3" s="1414"/>
      <c r="Q3" s="1414"/>
      <c r="R3" s="1414"/>
      <c r="S3" s="1415"/>
    </row>
    <row r="4" spans="2:20" ht="13" thickBot="1" x14ac:dyDescent="0.3">
      <c r="B4" s="1805" t="s">
        <v>1</v>
      </c>
      <c r="C4" s="1805"/>
      <c r="D4" s="25"/>
      <c r="E4" s="1416"/>
      <c r="F4" s="1416"/>
      <c r="G4" s="1416"/>
      <c r="H4" s="1416"/>
      <c r="I4" s="1416"/>
      <c r="J4" s="1416"/>
      <c r="K4" s="1416"/>
      <c r="L4" s="1416"/>
      <c r="M4" s="1416"/>
      <c r="N4" s="1416"/>
      <c r="O4" s="1416"/>
      <c r="P4" s="1416"/>
      <c r="Q4" s="1416"/>
      <c r="R4" s="1416"/>
      <c r="S4" s="1417"/>
    </row>
    <row r="5" spans="2:20" ht="21" x14ac:dyDescent="0.2">
      <c r="B5" s="528"/>
      <c r="C5" s="529"/>
      <c r="D5" s="117"/>
      <c r="E5" s="129" t="s">
        <v>351</v>
      </c>
      <c r="F5" s="982" t="s">
        <v>866</v>
      </c>
      <c r="G5" s="129" t="s">
        <v>351</v>
      </c>
      <c r="H5" s="1412" t="s">
        <v>866</v>
      </c>
      <c r="I5" s="1412"/>
      <c r="J5" s="1412"/>
      <c r="K5" s="981"/>
      <c r="L5" s="981"/>
      <c r="M5" s="981"/>
      <c r="N5" s="982"/>
      <c r="O5" s="129" t="s">
        <v>351</v>
      </c>
      <c r="P5" s="1412" t="s">
        <v>866</v>
      </c>
      <c r="Q5" s="1412"/>
      <c r="R5" s="1412"/>
      <c r="S5" s="982"/>
    </row>
    <row r="6" spans="2:20" x14ac:dyDescent="0.2">
      <c r="B6" s="530"/>
      <c r="C6" s="531"/>
      <c r="D6" s="779"/>
      <c r="E6" s="1003" t="s">
        <v>352</v>
      </c>
      <c r="F6" s="1004"/>
      <c r="G6" s="1005" t="s">
        <v>352</v>
      </c>
      <c r="H6" s="1004"/>
      <c r="I6" s="1004"/>
      <c r="J6" s="1004"/>
      <c r="K6" s="1004"/>
      <c r="L6" s="1004"/>
      <c r="M6" s="1004"/>
      <c r="N6" s="1004"/>
      <c r="O6" s="1005" t="s">
        <v>352</v>
      </c>
      <c r="P6" s="1004"/>
      <c r="Q6" s="1004"/>
      <c r="R6" s="1004"/>
      <c r="S6" s="1006"/>
    </row>
    <row r="7" spans="2:20" ht="57" customHeight="1" x14ac:dyDescent="0.25">
      <c r="B7" s="1703" t="s">
        <v>906</v>
      </c>
      <c r="C7" s="511"/>
      <c r="D7" s="294" t="s">
        <v>908</v>
      </c>
      <c r="E7" s="105"/>
      <c r="F7" s="689" t="s">
        <v>163</v>
      </c>
      <c r="G7" s="130"/>
      <c r="H7" s="1778" t="s">
        <v>2</v>
      </c>
      <c r="I7" s="1776"/>
      <c r="J7" s="1776"/>
      <c r="K7" s="1776"/>
      <c r="L7" s="1776"/>
      <c r="M7" s="1776"/>
      <c r="N7" s="1779"/>
      <c r="O7" s="131"/>
      <c r="P7" s="1776" t="s">
        <v>3</v>
      </c>
      <c r="Q7" s="1776"/>
      <c r="R7" s="1776"/>
      <c r="S7" s="1779"/>
      <c r="T7" s="1132" t="s">
        <v>1262</v>
      </c>
    </row>
    <row r="8" spans="2:20" x14ac:dyDescent="0.25">
      <c r="B8" s="1703"/>
      <c r="C8" s="532" t="s">
        <v>202</v>
      </c>
      <c r="D8" s="294"/>
      <c r="E8" s="453">
        <f>(1/49)</f>
        <v>2.0408163265306121E-2</v>
      </c>
      <c r="F8" s="459">
        <v>6</v>
      </c>
      <c r="G8" s="462"/>
      <c r="H8" s="1778"/>
      <c r="I8" s="1776"/>
      <c r="J8" s="1776"/>
      <c r="K8" s="1776"/>
      <c r="L8" s="1776"/>
      <c r="M8" s="1776"/>
      <c r="N8" s="1779"/>
      <c r="O8" s="131"/>
      <c r="P8" s="458"/>
      <c r="Q8" s="458"/>
      <c r="R8" s="458"/>
      <c r="S8" s="457"/>
    </row>
    <row r="9" spans="2:20" ht="74.25" customHeight="1" x14ac:dyDescent="0.25">
      <c r="B9" s="1703"/>
      <c r="C9" s="533"/>
      <c r="D9" s="294" t="s">
        <v>907</v>
      </c>
      <c r="E9" s="126"/>
      <c r="F9" s="466" t="s">
        <v>164</v>
      </c>
      <c r="G9" s="465"/>
      <c r="H9" s="1807" t="s">
        <v>2</v>
      </c>
      <c r="I9" s="1808"/>
      <c r="J9" s="1808"/>
      <c r="K9" s="1808"/>
      <c r="L9" s="1808"/>
      <c r="M9" s="1803" t="s">
        <v>3</v>
      </c>
      <c r="N9" s="1804"/>
      <c r="O9" s="131"/>
      <c r="P9" s="1808" t="s">
        <v>164</v>
      </c>
      <c r="Q9" s="1808"/>
      <c r="R9" s="1808"/>
      <c r="S9" s="1804"/>
      <c r="T9" s="1132" t="s">
        <v>1263</v>
      </c>
    </row>
    <row r="10" spans="2:20" ht="15" customHeight="1" x14ac:dyDescent="0.25">
      <c r="B10" s="1703"/>
      <c r="C10" s="532" t="s">
        <v>202</v>
      </c>
      <c r="D10" s="294"/>
      <c r="E10" s="127"/>
      <c r="F10" s="1085" t="s">
        <v>203</v>
      </c>
      <c r="G10" s="453">
        <f>(1/49)*(1/3)</f>
        <v>6.802721088435373E-3</v>
      </c>
      <c r="H10" s="1783">
        <v>0</v>
      </c>
      <c r="I10" s="1777"/>
      <c r="J10" s="1777"/>
      <c r="K10" s="1777"/>
      <c r="L10" s="1784"/>
      <c r="M10" s="1489">
        <v>6</v>
      </c>
      <c r="N10" s="1689"/>
      <c r="O10" s="131"/>
      <c r="P10" s="1489" t="s">
        <v>203</v>
      </c>
      <c r="Q10" s="1489"/>
      <c r="R10" s="1489"/>
      <c r="S10" s="1689"/>
    </row>
    <row r="11" spans="2:20" ht="22.5" customHeight="1" x14ac:dyDescent="0.25">
      <c r="B11" s="1703"/>
      <c r="C11" s="533"/>
      <c r="D11" s="294" t="s">
        <v>166</v>
      </c>
      <c r="E11" s="126"/>
      <c r="F11" s="466" t="s">
        <v>164</v>
      </c>
      <c r="G11" s="134"/>
      <c r="H11" s="1776" t="s">
        <v>2</v>
      </c>
      <c r="I11" s="1776"/>
      <c r="J11" s="1776" t="s">
        <v>296</v>
      </c>
      <c r="K11" s="1776"/>
      <c r="L11" s="703" t="s">
        <v>3</v>
      </c>
      <c r="M11" s="1776" t="s">
        <v>165</v>
      </c>
      <c r="N11" s="1779"/>
      <c r="O11" s="131"/>
      <c r="P11" s="1776" t="s">
        <v>164</v>
      </c>
      <c r="Q11" s="1776"/>
      <c r="R11" s="1776"/>
      <c r="S11" s="1779"/>
      <c r="T11" s="1132" t="s">
        <v>1265</v>
      </c>
    </row>
    <row r="12" spans="2:20" ht="12.75" customHeight="1" x14ac:dyDescent="0.25">
      <c r="B12" s="1703"/>
      <c r="C12" s="532" t="s">
        <v>202</v>
      </c>
      <c r="D12" s="294"/>
      <c r="E12" s="127"/>
      <c r="F12" s="1085" t="s">
        <v>203</v>
      </c>
      <c r="G12" s="709">
        <f>(1/49)*(1/3)</f>
        <v>6.802721088435373E-3</v>
      </c>
      <c r="H12" s="1777">
        <v>0</v>
      </c>
      <c r="I12" s="1777"/>
      <c r="J12" s="1777">
        <v>2</v>
      </c>
      <c r="K12" s="1777"/>
      <c r="L12" s="704">
        <v>6</v>
      </c>
      <c r="M12" s="1489" t="s">
        <v>203</v>
      </c>
      <c r="N12" s="1689"/>
      <c r="O12" s="131"/>
      <c r="P12" s="1489" t="s">
        <v>203</v>
      </c>
      <c r="Q12" s="1489"/>
      <c r="R12" s="1489"/>
      <c r="S12" s="1689"/>
    </row>
    <row r="13" spans="2:20" ht="22" x14ac:dyDescent="0.25">
      <c r="B13" s="1703"/>
      <c r="C13" s="533"/>
      <c r="D13" s="294" t="s">
        <v>863</v>
      </c>
      <c r="E13" s="126"/>
      <c r="F13" s="466" t="s">
        <v>164</v>
      </c>
      <c r="G13" s="134"/>
      <c r="H13" s="700" t="s">
        <v>2</v>
      </c>
      <c r="I13" s="703" t="s">
        <v>3</v>
      </c>
      <c r="J13" s="700" t="s">
        <v>2</v>
      </c>
      <c r="K13" s="703" t="s">
        <v>3</v>
      </c>
      <c r="L13" s="703" t="s">
        <v>165</v>
      </c>
      <c r="M13" s="1776" t="s">
        <v>165</v>
      </c>
      <c r="N13" s="1779"/>
      <c r="O13" s="131"/>
      <c r="P13" s="1776" t="s">
        <v>164</v>
      </c>
      <c r="Q13" s="1776"/>
      <c r="R13" s="1776"/>
      <c r="S13" s="1779"/>
      <c r="T13" s="1132" t="s">
        <v>1266</v>
      </c>
    </row>
    <row r="14" spans="2:20" ht="21.65" customHeight="1" x14ac:dyDescent="0.25">
      <c r="B14" s="1703"/>
      <c r="C14" s="532" t="s">
        <v>202</v>
      </c>
      <c r="D14" s="294"/>
      <c r="E14" s="127"/>
      <c r="F14" s="1085" t="s">
        <v>203</v>
      </c>
      <c r="G14" s="709">
        <f>(1/49)*(1/3)</f>
        <v>6.802721088435373E-3</v>
      </c>
      <c r="H14" s="696">
        <v>0</v>
      </c>
      <c r="I14" s="706">
        <v>6</v>
      </c>
      <c r="J14" s="697">
        <v>0</v>
      </c>
      <c r="K14" s="706">
        <v>6</v>
      </c>
      <c r="L14" s="1123" t="s">
        <v>203</v>
      </c>
      <c r="M14" s="1489" t="s">
        <v>203</v>
      </c>
      <c r="N14" s="1689"/>
      <c r="O14" s="131"/>
      <c r="P14" s="1183" t="s">
        <v>203</v>
      </c>
      <c r="Q14" s="1183"/>
      <c r="R14" s="1183"/>
      <c r="S14" s="1461"/>
    </row>
    <row r="15" spans="2:20" ht="58" customHeight="1" x14ac:dyDescent="0.25">
      <c r="B15" s="1703"/>
      <c r="C15" s="511"/>
      <c r="D15" s="294" t="s">
        <v>909</v>
      </c>
      <c r="E15" s="105"/>
      <c r="F15" s="689" t="s">
        <v>163</v>
      </c>
      <c r="G15" s="465"/>
      <c r="H15" s="1799" t="s">
        <v>164</v>
      </c>
      <c r="I15" s="1781"/>
      <c r="J15" s="1781"/>
      <c r="K15" s="1781"/>
      <c r="L15" s="1781"/>
      <c r="M15" s="1781"/>
      <c r="N15" s="1782"/>
      <c r="O15" s="497"/>
      <c r="P15" s="710" t="s">
        <v>2</v>
      </c>
      <c r="Q15" s="711"/>
      <c r="R15" s="1800" t="s">
        <v>3</v>
      </c>
      <c r="S15" s="1477"/>
      <c r="T15" s="1132" t="s">
        <v>1264</v>
      </c>
    </row>
    <row r="16" spans="2:20" ht="12.65" customHeight="1" x14ac:dyDescent="0.25">
      <c r="B16" s="1703"/>
      <c r="C16" s="511" t="s">
        <v>202</v>
      </c>
      <c r="D16" s="294"/>
      <c r="E16" s="105"/>
      <c r="F16" s="1085" t="s">
        <v>203</v>
      </c>
      <c r="G16" s="462"/>
      <c r="H16" s="1488" t="s">
        <v>203</v>
      </c>
      <c r="I16" s="1489"/>
      <c r="J16" s="1489"/>
      <c r="K16" s="1489"/>
      <c r="L16" s="1489"/>
      <c r="M16" s="1489"/>
      <c r="N16" s="1689"/>
      <c r="O16" s="709">
        <f>(1/49)*(1/2)</f>
        <v>1.020408163265306E-2</v>
      </c>
      <c r="P16" s="705">
        <v>6</v>
      </c>
      <c r="Q16" s="704"/>
      <c r="R16" s="1806">
        <v>0</v>
      </c>
      <c r="S16" s="1689"/>
    </row>
    <row r="17" spans="2:23" ht="21.75" customHeight="1" x14ac:dyDescent="0.25">
      <c r="B17" s="1703"/>
      <c r="C17" s="511"/>
      <c r="D17" s="294" t="s">
        <v>166</v>
      </c>
      <c r="E17" s="105"/>
      <c r="F17" s="466" t="s">
        <v>164</v>
      </c>
      <c r="G17" s="465"/>
      <c r="H17" s="1799" t="s">
        <v>164</v>
      </c>
      <c r="I17" s="1781"/>
      <c r="J17" s="1781"/>
      <c r="K17" s="1781"/>
      <c r="L17" s="1781"/>
      <c r="M17" s="1781"/>
      <c r="N17" s="1782"/>
      <c r="O17" s="131"/>
      <c r="P17" s="700" t="s">
        <v>2</v>
      </c>
      <c r="Q17" s="703" t="s">
        <v>3</v>
      </c>
      <c r="R17" s="1801" t="s">
        <v>165</v>
      </c>
      <c r="S17" s="1779"/>
      <c r="T17" s="1132" t="s">
        <v>1267</v>
      </c>
    </row>
    <row r="18" spans="2:23" ht="14.5" customHeight="1" thickBot="1" x14ac:dyDescent="0.3">
      <c r="B18" s="1703"/>
      <c r="C18" s="511" t="s">
        <v>202</v>
      </c>
      <c r="D18" s="110"/>
      <c r="E18" s="105"/>
      <c r="F18" s="1085" t="s">
        <v>203</v>
      </c>
      <c r="G18" s="462"/>
      <c r="H18" s="1488" t="s">
        <v>203</v>
      </c>
      <c r="I18" s="1489"/>
      <c r="J18" s="1489"/>
      <c r="K18" s="1489"/>
      <c r="L18" s="1489"/>
      <c r="M18" s="1489"/>
      <c r="N18" s="1689"/>
      <c r="O18" s="712">
        <f>(1/49)*(1/2)</f>
        <v>1.020408163265306E-2</v>
      </c>
      <c r="P18" s="699">
        <v>6</v>
      </c>
      <c r="Q18" s="707">
        <v>0</v>
      </c>
      <c r="R18" s="1802" t="s">
        <v>203</v>
      </c>
      <c r="S18" s="1580"/>
    </row>
    <row r="19" spans="2:23" ht="13.9" customHeight="1" thickBot="1" x14ac:dyDescent="0.3">
      <c r="B19" s="138"/>
      <c r="C19" s="138"/>
      <c r="D19" s="77" t="s">
        <v>8</v>
      </c>
      <c r="E19" s="1559" t="s">
        <v>349</v>
      </c>
      <c r="F19" s="1559"/>
      <c r="G19" s="1559"/>
      <c r="H19" s="1559"/>
      <c r="I19" s="1559"/>
      <c r="J19" s="1559"/>
      <c r="K19" s="1559"/>
      <c r="L19" s="1559"/>
      <c r="M19" s="1559"/>
      <c r="N19" s="1559"/>
      <c r="O19" s="1559"/>
      <c r="P19" s="1559"/>
      <c r="Q19" s="1559"/>
      <c r="R19" s="1559"/>
      <c r="S19" s="1559"/>
      <c r="T19" s="73"/>
      <c r="U19" s="73"/>
    </row>
    <row r="20" spans="2:23" ht="20.149999999999999" customHeight="1" x14ac:dyDescent="0.25">
      <c r="D20" s="876" t="s">
        <v>799</v>
      </c>
      <c r="E20" s="799"/>
      <c r="F20" s="799"/>
      <c r="G20" s="799"/>
      <c r="H20" s="799"/>
      <c r="I20" s="799"/>
      <c r="J20" s="799"/>
      <c r="K20" s="799"/>
      <c r="L20" s="799"/>
      <c r="M20" s="799"/>
      <c r="N20" s="799"/>
      <c r="O20" s="627"/>
    </row>
    <row r="21" spans="2:23" ht="16" customHeight="1" x14ac:dyDescent="0.25">
      <c r="D21" s="878" t="s">
        <v>801</v>
      </c>
      <c r="E21" s="816"/>
      <c r="F21" s="816"/>
      <c r="G21" s="816"/>
      <c r="H21" s="816"/>
      <c r="I21" s="816"/>
      <c r="J21" s="816"/>
      <c r="K21" s="816"/>
      <c r="L21" s="816"/>
      <c r="M21" s="816"/>
      <c r="N21" s="816"/>
    </row>
    <row r="22" spans="2:23" ht="12.75" customHeight="1" x14ac:dyDescent="0.2">
      <c r="D22" s="1793" t="s">
        <v>332</v>
      </c>
      <c r="E22" s="1793"/>
      <c r="F22" s="1793"/>
      <c r="G22" s="1793"/>
      <c r="H22" s="1793"/>
      <c r="I22" s="1793"/>
      <c r="J22" s="1793"/>
      <c r="K22" s="1793"/>
      <c r="L22" s="1793"/>
      <c r="M22" s="1793"/>
      <c r="N22" s="1793"/>
      <c r="O22" s="1793"/>
      <c r="P22" s="1793"/>
      <c r="Q22" s="1793"/>
      <c r="R22" s="1793"/>
      <c r="S22" s="1793"/>
      <c r="T22" s="1793"/>
      <c r="U22" s="823"/>
      <c r="V22" s="73"/>
      <c r="W22" s="73"/>
    </row>
    <row r="23" spans="2:23" x14ac:dyDescent="0.25">
      <c r="D23" s="76" t="s">
        <v>804</v>
      </c>
    </row>
    <row r="24" spans="2:23" x14ac:dyDescent="0.25">
      <c r="D24" s="76" t="s">
        <v>865</v>
      </c>
    </row>
    <row r="25" spans="2:23" x14ac:dyDescent="0.25">
      <c r="D25" s="76" t="s">
        <v>864</v>
      </c>
    </row>
    <row r="35" ht="39" customHeight="1" x14ac:dyDescent="0.25"/>
  </sheetData>
  <mergeCells count="39">
    <mergeCell ref="D1:S1"/>
    <mergeCell ref="H7:N7"/>
    <mergeCell ref="H8:N8"/>
    <mergeCell ref="H9:L9"/>
    <mergeCell ref="P7:S7"/>
    <mergeCell ref="P9:S9"/>
    <mergeCell ref="P5:R5"/>
    <mergeCell ref="H5:J5"/>
    <mergeCell ref="B2:C2"/>
    <mergeCell ref="M9:N9"/>
    <mergeCell ref="M10:N10"/>
    <mergeCell ref="M11:N11"/>
    <mergeCell ref="M12:N12"/>
    <mergeCell ref="E2:S4"/>
    <mergeCell ref="P10:S10"/>
    <mergeCell ref="P11:S11"/>
    <mergeCell ref="P12:S12"/>
    <mergeCell ref="C3:C4"/>
    <mergeCell ref="B3:B4"/>
    <mergeCell ref="B7:B18"/>
    <mergeCell ref="M14:N14"/>
    <mergeCell ref="P13:S13"/>
    <mergeCell ref="P14:S14"/>
    <mergeCell ref="R16:S16"/>
    <mergeCell ref="D22:T22"/>
    <mergeCell ref="H10:L10"/>
    <mergeCell ref="H11:I11"/>
    <mergeCell ref="J11:K11"/>
    <mergeCell ref="H16:N16"/>
    <mergeCell ref="H12:I12"/>
    <mergeCell ref="J12:K12"/>
    <mergeCell ref="H15:N15"/>
    <mergeCell ref="M13:N13"/>
    <mergeCell ref="R15:S15"/>
    <mergeCell ref="H17:N17"/>
    <mergeCell ref="R17:S17"/>
    <mergeCell ref="H18:N18"/>
    <mergeCell ref="R18:S18"/>
    <mergeCell ref="E19:S19"/>
  </mergeCells>
  <printOptions horizontalCentered="1"/>
  <pageMargins left="0.23622047244094491" right="0.23622047244094491" top="0.39370078740157483" bottom="0.39370078740157483" header="0.31496062992125984" footer="0.31496062992125984"/>
  <pageSetup paperSize="9" scale="75" fitToWidth="0" fitToHeight="0" orientation="landscape" r:id="rId1"/>
  <headerFooter>
    <oddFooter>&amp;C_x000D_&amp;1#&amp;"Calibri"&amp;10&amp;K0000FF Restricted Use - À usage restreint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8"/>
  <dimension ref="B1:X41"/>
  <sheetViews>
    <sheetView zoomScale="70" zoomScaleNormal="70" workbookViewId="0">
      <selection activeCell="V1" sqref="V1"/>
    </sheetView>
  </sheetViews>
  <sheetFormatPr defaultColWidth="9.1796875" defaultRowHeight="12.5" x14ac:dyDescent="0.25"/>
  <cols>
    <col min="1" max="1" width="4.26953125" style="15" customWidth="1"/>
    <col min="2" max="2" width="8.54296875" style="15" customWidth="1"/>
    <col min="3" max="3" width="10.7265625" style="15" customWidth="1"/>
    <col min="4" max="4" width="56.81640625" style="15" customWidth="1"/>
    <col min="5" max="5" width="7.54296875" style="15" customWidth="1"/>
    <col min="6" max="8" width="5" style="15" customWidth="1"/>
    <col min="9" max="9" width="5.81640625" style="15" customWidth="1"/>
    <col min="10" max="10" width="5.453125" style="15" customWidth="1"/>
    <col min="11" max="12" width="5" style="15" customWidth="1"/>
    <col min="13" max="14" width="5.453125" style="15" customWidth="1"/>
    <col min="15" max="20" width="5" style="15" customWidth="1"/>
    <col min="21" max="21" width="6.26953125" style="15" customWidth="1"/>
    <col min="22" max="22" width="27.1796875" style="15" customWidth="1"/>
    <col min="23" max="16384" width="9.1796875" style="15"/>
  </cols>
  <sheetData>
    <row r="1" spans="2:22" ht="22.5" customHeight="1" thickBot="1" x14ac:dyDescent="0.3">
      <c r="D1" s="1429" t="s">
        <v>788</v>
      </c>
      <c r="E1" s="1720"/>
      <c r="F1" s="1720"/>
      <c r="G1" s="1720"/>
      <c r="H1" s="1720"/>
      <c r="I1" s="1720"/>
      <c r="J1" s="1720"/>
      <c r="K1" s="1720"/>
      <c r="L1" s="1720"/>
      <c r="M1" s="1720"/>
      <c r="N1" s="1720"/>
      <c r="O1" s="1720"/>
      <c r="P1" s="1720"/>
      <c r="Q1" s="1720"/>
      <c r="R1" s="1720"/>
      <c r="S1" s="1720"/>
      <c r="T1" s="1720"/>
      <c r="U1" s="1721"/>
      <c r="V1" s="1145" t="s">
        <v>1299</v>
      </c>
    </row>
    <row r="2" spans="2:22" ht="22.5" customHeight="1" thickBot="1" x14ac:dyDescent="0.3">
      <c r="B2" s="1200" t="s">
        <v>348</v>
      </c>
      <c r="C2" s="1201"/>
      <c r="D2" s="526"/>
      <c r="E2" s="1205" t="s">
        <v>350</v>
      </c>
      <c r="F2" s="1457" t="s">
        <v>0</v>
      </c>
      <c r="G2" s="1412"/>
      <c r="H2" s="1412"/>
      <c r="I2" s="1412"/>
      <c r="J2" s="1412"/>
      <c r="K2" s="1412"/>
      <c r="L2" s="1412"/>
      <c r="M2" s="1412"/>
      <c r="N2" s="1412"/>
      <c r="O2" s="1412"/>
      <c r="P2" s="1412"/>
      <c r="Q2" s="1412"/>
      <c r="R2" s="1412"/>
      <c r="S2" s="1412"/>
      <c r="T2" s="1412"/>
      <c r="U2" s="1413"/>
    </row>
    <row r="3" spans="2:22" ht="22.5" customHeight="1" thickBot="1" x14ac:dyDescent="0.3">
      <c r="B3" s="1789" t="s">
        <v>294</v>
      </c>
      <c r="C3" s="1789" t="s">
        <v>328</v>
      </c>
      <c r="D3" s="527"/>
      <c r="E3" s="1206"/>
      <c r="F3" s="1482"/>
      <c r="G3" s="1414"/>
      <c r="H3" s="1414"/>
      <c r="I3" s="1414"/>
      <c r="J3" s="1414"/>
      <c r="K3" s="1414"/>
      <c r="L3" s="1414"/>
      <c r="M3" s="1414"/>
      <c r="N3" s="1414"/>
      <c r="O3" s="1414"/>
      <c r="P3" s="1414"/>
      <c r="Q3" s="1414"/>
      <c r="R3" s="1414"/>
      <c r="S3" s="1414"/>
      <c r="T3" s="1414"/>
      <c r="U3" s="1415"/>
    </row>
    <row r="4" spans="2:22" ht="9.75" customHeight="1" thickBot="1" x14ac:dyDescent="0.3">
      <c r="B4" s="1805" t="s">
        <v>1</v>
      </c>
      <c r="C4" s="1805" t="s">
        <v>301</v>
      </c>
      <c r="D4" s="442"/>
      <c r="E4" s="1279"/>
      <c r="F4" s="1458"/>
      <c r="G4" s="1416"/>
      <c r="H4" s="1416"/>
      <c r="I4" s="1416"/>
      <c r="J4" s="1416"/>
      <c r="K4" s="1416"/>
      <c r="L4" s="1416"/>
      <c r="M4" s="1416"/>
      <c r="N4" s="1416"/>
      <c r="O4" s="1416"/>
      <c r="P4" s="1416"/>
      <c r="Q4" s="1416"/>
      <c r="R4" s="1416"/>
      <c r="S4" s="1416"/>
      <c r="T4" s="1416"/>
      <c r="U4" s="1417"/>
    </row>
    <row r="5" spans="2:22" ht="37.5" customHeight="1" x14ac:dyDescent="0.25">
      <c r="B5" s="1812" t="s">
        <v>844</v>
      </c>
      <c r="C5" s="523"/>
      <c r="D5" s="63" t="s">
        <v>602</v>
      </c>
      <c r="E5" s="1481">
        <f>(1/49)</f>
        <v>2.0408163265306121E-2</v>
      </c>
      <c r="F5" s="1778" t="s">
        <v>2</v>
      </c>
      <c r="G5" s="1776"/>
      <c r="H5" s="1776"/>
      <c r="I5" s="1776"/>
      <c r="J5" s="1776"/>
      <c r="K5" s="1776"/>
      <c r="L5" s="1776"/>
      <c r="M5" s="1776"/>
      <c r="N5" s="464"/>
      <c r="O5" s="462"/>
      <c r="P5" s="462"/>
      <c r="Q5" s="462"/>
      <c r="R5" s="1776" t="s">
        <v>3</v>
      </c>
      <c r="S5" s="1776"/>
      <c r="T5" s="28"/>
      <c r="U5" s="313"/>
      <c r="V5" s="1132" t="s">
        <v>1268</v>
      </c>
    </row>
    <row r="6" spans="2:22" ht="57" customHeight="1" x14ac:dyDescent="0.25">
      <c r="B6" s="1703"/>
      <c r="C6" s="524"/>
      <c r="D6" s="63" t="s">
        <v>472</v>
      </c>
      <c r="E6" s="1481"/>
      <c r="F6" s="1322" t="s">
        <v>146</v>
      </c>
      <c r="G6" s="1522"/>
      <c r="H6" s="1323" t="s">
        <v>848</v>
      </c>
      <c r="I6" s="1522"/>
      <c r="J6" s="1522"/>
      <c r="K6" s="1323" t="s">
        <v>145</v>
      </c>
      <c r="L6" s="1522"/>
      <c r="M6" s="1813" t="s">
        <v>144</v>
      </c>
      <c r="N6" s="1814"/>
      <c r="O6" s="291"/>
      <c r="P6" s="291"/>
      <c r="Q6" s="291"/>
      <c r="R6" s="1479" t="s">
        <v>11</v>
      </c>
      <c r="S6" s="1479"/>
      <c r="T6" s="362"/>
      <c r="U6" s="319"/>
      <c r="V6" s="1132" t="s">
        <v>1269</v>
      </c>
    </row>
    <row r="7" spans="2:22" ht="14.5" customHeight="1" x14ac:dyDescent="0.25">
      <c r="B7" s="1703"/>
      <c r="C7" s="524"/>
      <c r="D7" s="294"/>
      <c r="E7" s="1467"/>
      <c r="F7" s="1226">
        <v>0</v>
      </c>
      <c r="G7" s="1180"/>
      <c r="H7" s="1179">
        <v>2</v>
      </c>
      <c r="I7" s="1180"/>
      <c r="J7" s="1180"/>
      <c r="K7" s="1179">
        <v>4</v>
      </c>
      <c r="L7" s="1180"/>
      <c r="M7" s="1179">
        <v>6</v>
      </c>
      <c r="N7" s="1180"/>
      <c r="O7" s="109"/>
      <c r="P7" s="109"/>
      <c r="Q7" s="109"/>
      <c r="R7" s="1183">
        <v>6</v>
      </c>
      <c r="S7" s="1183"/>
      <c r="T7" s="80"/>
      <c r="U7" s="307"/>
    </row>
    <row r="8" spans="2:22" ht="26.5" customHeight="1" x14ac:dyDescent="0.25">
      <c r="B8" s="1703" t="s">
        <v>844</v>
      </c>
      <c r="C8" s="524"/>
      <c r="D8" s="294" t="s">
        <v>167</v>
      </c>
      <c r="E8" s="106"/>
      <c r="F8" s="1476" t="s">
        <v>2</v>
      </c>
      <c r="G8" s="1433"/>
      <c r="H8" s="1433"/>
      <c r="I8" s="1433"/>
      <c r="J8" s="1433"/>
      <c r="K8" s="1433"/>
      <c r="L8" s="1433"/>
      <c r="M8" s="1433"/>
      <c r="N8" s="279"/>
      <c r="O8" s="279"/>
      <c r="P8" s="279"/>
      <c r="Q8" s="279"/>
      <c r="R8" s="1433" t="s">
        <v>3</v>
      </c>
      <c r="S8" s="1433"/>
      <c r="T8" s="79"/>
      <c r="U8" s="314"/>
      <c r="V8" s="1132" t="s">
        <v>1270</v>
      </c>
    </row>
    <row r="9" spans="2:22" ht="13.5" customHeight="1" x14ac:dyDescent="0.25">
      <c r="B9" s="1703"/>
      <c r="C9" s="524"/>
      <c r="D9" s="294"/>
      <c r="E9" s="310">
        <f>(1/49)</f>
        <v>2.0408163265306121E-2</v>
      </c>
      <c r="F9" s="1376">
        <v>6</v>
      </c>
      <c r="G9" s="1493"/>
      <c r="H9" s="1493"/>
      <c r="I9" s="1493"/>
      <c r="J9" s="1493"/>
      <c r="K9" s="1493"/>
      <c r="L9" s="1493"/>
      <c r="M9" s="1493"/>
      <c r="N9" s="272"/>
      <c r="O9" s="283"/>
      <c r="P9" s="283"/>
      <c r="Q9" s="283"/>
      <c r="R9" s="1493">
        <v>0</v>
      </c>
      <c r="S9" s="1493"/>
      <c r="T9" s="120"/>
      <c r="U9" s="388"/>
    </row>
    <row r="10" spans="2:22" ht="36" customHeight="1" x14ac:dyDescent="0.25">
      <c r="B10" s="1703" t="s">
        <v>844</v>
      </c>
      <c r="C10" s="1811" t="s">
        <v>9</v>
      </c>
      <c r="D10" s="63" t="s">
        <v>473</v>
      </c>
      <c r="E10" s="106"/>
      <c r="F10" s="1464" t="s">
        <v>144</v>
      </c>
      <c r="G10" s="1445"/>
      <c r="H10" s="1445"/>
      <c r="I10" s="1445"/>
      <c r="J10" s="1445" t="s">
        <v>145</v>
      </c>
      <c r="K10" s="1445"/>
      <c r="L10" s="1445"/>
      <c r="M10" s="1445"/>
      <c r="N10" s="1445" t="s">
        <v>795</v>
      </c>
      <c r="O10" s="1445"/>
      <c r="P10" s="1445"/>
      <c r="Q10" s="1445"/>
      <c r="R10" s="1445" t="s">
        <v>146</v>
      </c>
      <c r="S10" s="1445"/>
      <c r="T10" s="1445"/>
      <c r="U10" s="1465"/>
      <c r="V10" s="1132" t="s">
        <v>1271</v>
      </c>
    </row>
    <row r="11" spans="2:22" ht="15.75" customHeight="1" x14ac:dyDescent="0.25">
      <c r="B11" s="1703"/>
      <c r="C11" s="1811"/>
      <c r="D11" s="63"/>
      <c r="E11" s="310">
        <f>(1/2)*(1/49)</f>
        <v>1.020408163265306E-2</v>
      </c>
      <c r="F11" s="1488">
        <v>6</v>
      </c>
      <c r="G11" s="1489"/>
      <c r="H11" s="1489"/>
      <c r="I11" s="1489"/>
      <c r="J11" s="1489">
        <v>4</v>
      </c>
      <c r="K11" s="1489"/>
      <c r="L11" s="1489"/>
      <c r="M11" s="1489"/>
      <c r="N11" s="1489">
        <v>2</v>
      </c>
      <c r="O11" s="1489"/>
      <c r="P11" s="1489"/>
      <c r="Q11" s="1489"/>
      <c r="R11" s="1489">
        <v>0</v>
      </c>
      <c r="S11" s="1489"/>
      <c r="T11" s="1489"/>
      <c r="U11" s="1689"/>
    </row>
    <row r="12" spans="2:22" ht="41.25" customHeight="1" x14ac:dyDescent="0.25">
      <c r="B12" s="1703"/>
      <c r="C12" s="1811" t="s">
        <v>9</v>
      </c>
      <c r="D12" s="522" t="s">
        <v>474</v>
      </c>
      <c r="E12" s="648"/>
      <c r="F12" s="1464" t="s">
        <v>144</v>
      </c>
      <c r="G12" s="1445"/>
      <c r="H12" s="1445"/>
      <c r="I12" s="1445"/>
      <c r="J12" s="1445"/>
      <c r="K12" s="1445"/>
      <c r="L12" s="1445"/>
      <c r="M12" s="1445"/>
      <c r="N12" s="1433" t="s">
        <v>795</v>
      </c>
      <c r="O12" s="1433"/>
      <c r="P12" s="1433"/>
      <c r="Q12" s="1433"/>
      <c r="R12" s="1433" t="s">
        <v>146</v>
      </c>
      <c r="S12" s="1433"/>
      <c r="T12" s="1433"/>
      <c r="U12" s="1477"/>
      <c r="V12" s="1132" t="s">
        <v>1272</v>
      </c>
    </row>
    <row r="13" spans="2:22" ht="13.5" customHeight="1" x14ac:dyDescent="0.25">
      <c r="B13" s="1703"/>
      <c r="C13" s="1811"/>
      <c r="D13" s="522"/>
      <c r="E13" s="347">
        <f>(1/2)*(1/49)</f>
        <v>1.020408163265306E-2</v>
      </c>
      <c r="F13" s="1226">
        <v>6</v>
      </c>
      <c r="G13" s="1179"/>
      <c r="H13" s="1179"/>
      <c r="I13" s="1179"/>
      <c r="J13" s="1179"/>
      <c r="K13" s="1179"/>
      <c r="L13" s="1179"/>
      <c r="M13" s="1179"/>
      <c r="N13" s="1179">
        <v>2</v>
      </c>
      <c r="O13" s="1179"/>
      <c r="P13" s="1179"/>
      <c r="Q13" s="1179"/>
      <c r="R13" s="1179">
        <v>0</v>
      </c>
      <c r="S13" s="1179"/>
      <c r="T13" s="1179"/>
      <c r="U13" s="1238"/>
    </row>
    <row r="14" spans="2:22" ht="34.5" customHeight="1" x14ac:dyDescent="0.25">
      <c r="B14" s="1703" t="s">
        <v>844</v>
      </c>
      <c r="C14" s="524"/>
      <c r="D14" s="294" t="s">
        <v>796</v>
      </c>
      <c r="E14" s="1466">
        <f>(1/49)</f>
        <v>2.0408163265306121E-2</v>
      </c>
      <c r="F14" s="1313" t="s">
        <v>475</v>
      </c>
      <c r="G14" s="1292"/>
      <c r="H14" s="1292"/>
      <c r="I14" s="1292"/>
      <c r="J14" s="1292" t="s">
        <v>476</v>
      </c>
      <c r="K14" s="1292"/>
      <c r="L14" s="1292"/>
      <c r="M14" s="1292"/>
      <c r="N14" s="1292" t="s">
        <v>477</v>
      </c>
      <c r="O14" s="1292"/>
      <c r="P14" s="1292"/>
      <c r="Q14" s="1292"/>
      <c r="R14" s="1292" t="s">
        <v>478</v>
      </c>
      <c r="S14" s="1292"/>
      <c r="T14" s="1292"/>
      <c r="U14" s="1293"/>
      <c r="V14" s="1132" t="s">
        <v>1273</v>
      </c>
    </row>
    <row r="15" spans="2:22" ht="15" customHeight="1" x14ac:dyDescent="0.25">
      <c r="B15" s="1703"/>
      <c r="C15" s="524"/>
      <c r="D15" s="294"/>
      <c r="E15" s="1467"/>
      <c r="F15" s="1226">
        <v>6</v>
      </c>
      <c r="G15" s="1179"/>
      <c r="H15" s="1179"/>
      <c r="I15" s="1179"/>
      <c r="J15" s="1179">
        <v>3</v>
      </c>
      <c r="K15" s="1179"/>
      <c r="L15" s="1179"/>
      <c r="M15" s="1179"/>
      <c r="N15" s="1179">
        <v>0</v>
      </c>
      <c r="O15" s="1179"/>
      <c r="P15" s="1179"/>
      <c r="Q15" s="1179"/>
      <c r="R15" s="1179">
        <v>0</v>
      </c>
      <c r="S15" s="1179"/>
      <c r="T15" s="1179"/>
      <c r="U15" s="1238"/>
    </row>
    <row r="16" spans="2:22" ht="29.15" customHeight="1" x14ac:dyDescent="0.25">
      <c r="B16" s="1703" t="s">
        <v>844</v>
      </c>
      <c r="C16" s="524"/>
      <c r="D16" s="294" t="s">
        <v>333</v>
      </c>
      <c r="E16" s="1466">
        <f>(1/49)</f>
        <v>2.0408163265306121E-2</v>
      </c>
      <c r="F16" s="1464" t="s">
        <v>2</v>
      </c>
      <c r="G16" s="1445"/>
      <c r="H16" s="1445"/>
      <c r="I16" s="1445"/>
      <c r="J16" s="1445"/>
      <c r="K16" s="1445"/>
      <c r="L16" s="1445"/>
      <c r="M16" s="1445"/>
      <c r="N16" s="287"/>
      <c r="O16" s="333"/>
      <c r="P16" s="333"/>
      <c r="Q16" s="1445" t="s">
        <v>3</v>
      </c>
      <c r="R16" s="1445"/>
      <c r="S16" s="1445"/>
      <c r="T16" s="1445"/>
      <c r="U16" s="302"/>
      <c r="V16" s="1132" t="s">
        <v>1274</v>
      </c>
    </row>
    <row r="17" spans="2:24" x14ac:dyDescent="0.25">
      <c r="B17" s="1703"/>
      <c r="C17" s="524"/>
      <c r="D17" s="294"/>
      <c r="E17" s="1467"/>
      <c r="F17" s="1182">
        <v>6</v>
      </c>
      <c r="G17" s="1183"/>
      <c r="H17" s="1183"/>
      <c r="I17" s="1183"/>
      <c r="J17" s="1183"/>
      <c r="K17" s="1183"/>
      <c r="L17" s="1183"/>
      <c r="M17" s="1183"/>
      <c r="N17" s="277"/>
      <c r="O17" s="109"/>
      <c r="P17" s="109"/>
      <c r="Q17" s="1183">
        <v>0</v>
      </c>
      <c r="R17" s="1183"/>
      <c r="S17" s="1183"/>
      <c r="T17" s="1183"/>
      <c r="U17" s="278"/>
    </row>
    <row r="18" spans="2:24" ht="22.5" customHeight="1" x14ac:dyDescent="0.25">
      <c r="B18" s="1703" t="s">
        <v>844</v>
      </c>
      <c r="C18" s="524"/>
      <c r="D18" s="67" t="s">
        <v>171</v>
      </c>
      <c r="E18" s="1466">
        <f>(1/49)</f>
        <v>2.0408163265306121E-2</v>
      </c>
      <c r="F18" s="1464" t="s">
        <v>169</v>
      </c>
      <c r="G18" s="1445"/>
      <c r="H18" s="1445"/>
      <c r="I18" s="1445"/>
      <c r="J18" s="1445"/>
      <c r="K18" s="1445"/>
      <c r="L18" s="1445"/>
      <c r="M18" s="1445"/>
      <c r="N18" s="1445"/>
      <c r="O18" s="286"/>
      <c r="P18" s="287"/>
      <c r="Q18" s="1445" t="s">
        <v>170</v>
      </c>
      <c r="R18" s="1445"/>
      <c r="S18" s="1445"/>
      <c r="T18" s="1445"/>
      <c r="U18" s="302"/>
      <c r="V18" s="1132" t="s">
        <v>1275</v>
      </c>
    </row>
    <row r="19" spans="2:24" ht="12.65" customHeight="1" x14ac:dyDescent="0.25">
      <c r="B19" s="1703"/>
      <c r="C19" s="524"/>
      <c r="D19" s="67"/>
      <c r="E19" s="1481"/>
      <c r="F19" s="1488">
        <v>6</v>
      </c>
      <c r="G19" s="1489"/>
      <c r="H19" s="1489"/>
      <c r="I19" s="1489"/>
      <c r="J19" s="1489"/>
      <c r="K19" s="1489"/>
      <c r="L19" s="1489"/>
      <c r="M19" s="1489"/>
      <c r="N19" s="1489"/>
      <c r="O19" s="289"/>
      <c r="P19" s="276"/>
      <c r="Q19" s="1489">
        <v>0</v>
      </c>
      <c r="R19" s="1489"/>
      <c r="S19" s="1489"/>
      <c r="T19" s="1489"/>
      <c r="U19" s="293"/>
    </row>
    <row r="20" spans="2:24" x14ac:dyDescent="0.25">
      <c r="B20" s="509"/>
      <c r="C20" s="524"/>
      <c r="D20" s="69"/>
      <c r="E20" s="105"/>
      <c r="F20" s="1778" t="s">
        <v>2</v>
      </c>
      <c r="G20" s="1776"/>
      <c r="H20" s="1776"/>
      <c r="I20" s="1776"/>
      <c r="J20" s="1776"/>
      <c r="K20" s="1776" t="s">
        <v>3</v>
      </c>
      <c r="L20" s="1776"/>
      <c r="M20" s="1776"/>
      <c r="N20" s="282"/>
      <c r="O20" s="390"/>
      <c r="P20" s="391"/>
      <c r="Q20" s="1479" t="s">
        <v>11</v>
      </c>
      <c r="R20" s="1479"/>
      <c r="S20" s="1479"/>
      <c r="T20" s="1479"/>
      <c r="U20" s="326"/>
    </row>
    <row r="21" spans="2:24" ht="34.5" customHeight="1" x14ac:dyDescent="0.25">
      <c r="B21" s="938" t="s">
        <v>844</v>
      </c>
      <c r="C21" s="524"/>
      <c r="D21" s="21" t="s">
        <v>172</v>
      </c>
      <c r="E21" s="97">
        <f>(1/49)</f>
        <v>2.0408163265306121E-2</v>
      </c>
      <c r="F21" s="1376">
        <v>0</v>
      </c>
      <c r="G21" s="1493"/>
      <c r="H21" s="1493"/>
      <c r="I21" s="1493"/>
      <c r="J21" s="1493"/>
      <c r="K21" s="1493">
        <v>6</v>
      </c>
      <c r="L21" s="1493"/>
      <c r="M21" s="1493"/>
      <c r="N21" s="273"/>
      <c r="O21" s="392"/>
      <c r="P21" s="393"/>
      <c r="Q21" s="1408">
        <v>0</v>
      </c>
      <c r="R21" s="1408"/>
      <c r="S21" s="1408"/>
      <c r="T21" s="1408"/>
      <c r="U21" s="293"/>
      <c r="V21" s="1132" t="s">
        <v>1276</v>
      </c>
    </row>
    <row r="22" spans="2:24" ht="34.5" customHeight="1" x14ac:dyDescent="0.25">
      <c r="B22" s="938" t="s">
        <v>844</v>
      </c>
      <c r="C22" s="524"/>
      <c r="D22" s="21" t="s">
        <v>173</v>
      </c>
      <c r="E22" s="97">
        <f>(1/49)</f>
        <v>2.0408163265306121E-2</v>
      </c>
      <c r="F22" s="1226">
        <v>6</v>
      </c>
      <c r="G22" s="1179"/>
      <c r="H22" s="1179"/>
      <c r="I22" s="1179"/>
      <c r="J22" s="1179"/>
      <c r="K22" s="1179">
        <v>0</v>
      </c>
      <c r="L22" s="1179"/>
      <c r="M22" s="1179"/>
      <c r="N22" s="274"/>
      <c r="O22" s="285"/>
      <c r="P22" s="284"/>
      <c r="Q22" s="1179">
        <v>0</v>
      </c>
      <c r="R22" s="1179"/>
      <c r="S22" s="1179"/>
      <c r="T22" s="1179"/>
      <c r="U22" s="271"/>
      <c r="V22" s="1132" t="s">
        <v>1277</v>
      </c>
    </row>
    <row r="23" spans="2:24" ht="25.5" customHeight="1" x14ac:dyDescent="0.25">
      <c r="B23" s="1703" t="s">
        <v>844</v>
      </c>
      <c r="C23" s="524"/>
      <c r="D23" s="294" t="s">
        <v>174</v>
      </c>
      <c r="E23" s="1481">
        <f>(1/49)</f>
        <v>2.0408163265306121E-2</v>
      </c>
      <c r="F23" s="1523" t="s">
        <v>2</v>
      </c>
      <c r="G23" s="1515"/>
      <c r="H23" s="1515"/>
      <c r="I23" s="1515"/>
      <c r="J23" s="1515"/>
      <c r="K23" s="1515"/>
      <c r="L23" s="1515"/>
      <c r="M23" s="1515"/>
      <c r="N23" s="1516"/>
      <c r="O23" s="1464" t="s">
        <v>3</v>
      </c>
      <c r="P23" s="1445"/>
      <c r="Q23" s="1445"/>
      <c r="R23" s="1445"/>
      <c r="S23" s="1445"/>
      <c r="T23" s="1445"/>
      <c r="U23" s="1465"/>
      <c r="V23" s="1132" t="s">
        <v>1278</v>
      </c>
    </row>
    <row r="24" spans="2:24" ht="11.15" customHeight="1" x14ac:dyDescent="0.25">
      <c r="B24" s="1703"/>
      <c r="C24" s="524"/>
      <c r="D24" s="294"/>
      <c r="E24" s="1467"/>
      <c r="F24" s="1378">
        <v>6</v>
      </c>
      <c r="G24" s="1408"/>
      <c r="H24" s="1408"/>
      <c r="I24" s="1408"/>
      <c r="J24" s="1408"/>
      <c r="K24" s="1408"/>
      <c r="L24" s="1408"/>
      <c r="M24" s="1408"/>
      <c r="N24" s="1379"/>
      <c r="O24" s="1378">
        <v>0</v>
      </c>
      <c r="P24" s="1408"/>
      <c r="Q24" s="1408"/>
      <c r="R24" s="1408"/>
      <c r="S24" s="1408"/>
      <c r="T24" s="1408"/>
      <c r="U24" s="1409"/>
    </row>
    <row r="25" spans="2:24" ht="24.65" customHeight="1" x14ac:dyDescent="0.25">
      <c r="B25" s="1703" t="s">
        <v>844</v>
      </c>
      <c r="C25" s="524"/>
      <c r="D25" s="67" t="s">
        <v>175</v>
      </c>
      <c r="E25" s="1466">
        <f>(1/49)</f>
        <v>2.0408163265306121E-2</v>
      </c>
      <c r="F25" s="1464" t="s">
        <v>169</v>
      </c>
      <c r="G25" s="1445"/>
      <c r="H25" s="1445"/>
      <c r="I25" s="1445"/>
      <c r="J25" s="1445"/>
      <c r="K25" s="1445"/>
      <c r="L25" s="1445"/>
      <c r="M25" s="1445"/>
      <c r="N25" s="287"/>
      <c r="O25" s="287"/>
      <c r="P25" s="287"/>
      <c r="Q25" s="1445" t="s">
        <v>170</v>
      </c>
      <c r="R25" s="1445"/>
      <c r="S25" s="1445"/>
      <c r="T25" s="1445"/>
      <c r="U25" s="302"/>
      <c r="V25" s="1132" t="s">
        <v>1279</v>
      </c>
    </row>
    <row r="26" spans="2:24" ht="13" customHeight="1" x14ac:dyDescent="0.25">
      <c r="B26" s="1703"/>
      <c r="C26" s="524"/>
      <c r="D26" s="67"/>
      <c r="E26" s="1467"/>
      <c r="F26" s="1182">
        <v>6</v>
      </c>
      <c r="G26" s="1183"/>
      <c r="H26" s="1183"/>
      <c r="I26" s="1183"/>
      <c r="J26" s="1183"/>
      <c r="K26" s="1183"/>
      <c r="L26" s="1183"/>
      <c r="M26" s="1183"/>
      <c r="N26" s="277"/>
      <c r="O26" s="277"/>
      <c r="P26" s="277"/>
      <c r="Q26" s="1183">
        <v>0</v>
      </c>
      <c r="R26" s="1183"/>
      <c r="S26" s="1183"/>
      <c r="T26" s="1183"/>
      <c r="U26" s="278"/>
    </row>
    <row r="27" spans="2:24" ht="20" x14ac:dyDescent="0.25">
      <c r="B27" s="1703" t="s">
        <v>844</v>
      </c>
      <c r="C27" s="524"/>
      <c r="D27" s="294" t="s">
        <v>176</v>
      </c>
      <c r="E27" s="1466">
        <f>(1/49)</f>
        <v>2.0408163265306121E-2</v>
      </c>
      <c r="F27" s="1464" t="s">
        <v>2</v>
      </c>
      <c r="G27" s="1445"/>
      <c r="H27" s="1445"/>
      <c r="I27" s="1445"/>
      <c r="J27" s="1445"/>
      <c r="K27" s="1445"/>
      <c r="L27" s="1445"/>
      <c r="M27" s="1445"/>
      <c r="N27" s="1445"/>
      <c r="O27" s="333"/>
      <c r="P27" s="333"/>
      <c r="Q27" s="1445" t="s">
        <v>3</v>
      </c>
      <c r="R27" s="1445"/>
      <c r="S27" s="1445"/>
      <c r="T27" s="1445"/>
      <c r="U27" s="302"/>
      <c r="V27" s="1132" t="s">
        <v>1280</v>
      </c>
    </row>
    <row r="28" spans="2:24" ht="13" customHeight="1" thickBot="1" x14ac:dyDescent="0.3">
      <c r="B28" s="1705"/>
      <c r="C28" s="525"/>
      <c r="D28" s="300"/>
      <c r="E28" s="1810"/>
      <c r="F28" s="1495">
        <v>6</v>
      </c>
      <c r="G28" s="1494"/>
      <c r="H28" s="1494"/>
      <c r="I28" s="1494"/>
      <c r="J28" s="1494"/>
      <c r="K28" s="1494"/>
      <c r="L28" s="1494"/>
      <c r="M28" s="1494"/>
      <c r="N28" s="1494"/>
      <c r="O28" s="384"/>
      <c r="P28" s="384"/>
      <c r="Q28" s="1809">
        <v>0</v>
      </c>
      <c r="R28" s="1809"/>
      <c r="S28" s="1809"/>
      <c r="T28" s="1809"/>
      <c r="U28" s="278"/>
    </row>
    <row r="29" spans="2:24" ht="18" customHeight="1" thickBot="1" x14ac:dyDescent="0.3">
      <c r="D29" s="103" t="s">
        <v>8</v>
      </c>
      <c r="E29" s="1367" t="s">
        <v>349</v>
      </c>
      <c r="F29" s="1367"/>
      <c r="G29" s="1367"/>
      <c r="H29" s="1367"/>
      <c r="I29" s="1367"/>
      <c r="J29" s="1367"/>
      <c r="K29" s="1367"/>
      <c r="L29" s="1367"/>
      <c r="M29" s="1367"/>
      <c r="N29" s="1367"/>
      <c r="O29" s="1367"/>
      <c r="P29" s="1367"/>
      <c r="Q29" s="1367"/>
      <c r="R29" s="1367"/>
      <c r="S29" s="1367"/>
      <c r="T29" s="1367"/>
      <c r="U29" s="1559"/>
      <c r="V29" s="43"/>
      <c r="X29" s="137"/>
    </row>
    <row r="30" spans="2:24" ht="20.149999999999999" customHeight="1" x14ac:dyDescent="0.25">
      <c r="D30" s="876" t="s">
        <v>799</v>
      </c>
      <c r="E30" s="799"/>
      <c r="F30" s="799"/>
      <c r="G30" s="799"/>
      <c r="H30" s="799"/>
      <c r="I30" s="799"/>
      <c r="J30" s="799"/>
      <c r="K30" s="799"/>
      <c r="L30" s="799"/>
      <c r="M30" s="799"/>
      <c r="N30" s="799"/>
      <c r="O30" s="627"/>
    </row>
    <row r="31" spans="2:24" ht="16" customHeight="1" x14ac:dyDescent="0.25">
      <c r="D31" s="878" t="s">
        <v>801</v>
      </c>
      <c r="E31" s="816"/>
      <c r="F31" s="816"/>
      <c r="G31" s="816"/>
      <c r="H31" s="816"/>
      <c r="I31" s="816"/>
      <c r="J31" s="816"/>
      <c r="K31" s="816"/>
      <c r="L31" s="816"/>
      <c r="M31" s="816"/>
      <c r="N31" s="816"/>
    </row>
    <row r="32" spans="2:24" x14ac:dyDescent="0.25">
      <c r="D32" s="76" t="s">
        <v>806</v>
      </c>
      <c r="E32" s="65"/>
      <c r="F32" s="65"/>
      <c r="G32" s="65"/>
      <c r="H32" s="65"/>
      <c r="I32" s="65"/>
      <c r="J32" s="65"/>
      <c r="K32" s="65"/>
      <c r="L32" s="65"/>
      <c r="M32" s="65"/>
      <c r="N32" s="65"/>
      <c r="O32" s="65"/>
      <c r="P32" s="65"/>
      <c r="Q32" s="65"/>
      <c r="R32" s="65"/>
      <c r="S32" s="65"/>
      <c r="T32" s="65"/>
      <c r="U32" s="65"/>
      <c r="X32" s="118"/>
    </row>
    <row r="33" spans="4:4" x14ac:dyDescent="0.25">
      <c r="D33" s="76"/>
    </row>
    <row r="34" spans="4:4" x14ac:dyDescent="0.25">
      <c r="D34" s="76"/>
    </row>
    <row r="41" spans="4:4" ht="39" customHeight="1" x14ac:dyDescent="0.25"/>
  </sheetData>
  <mergeCells count="94">
    <mergeCell ref="B18:B19"/>
    <mergeCell ref="B25:B26"/>
    <mergeCell ref="Q21:T21"/>
    <mergeCell ref="Q18:T18"/>
    <mergeCell ref="Q19:T19"/>
    <mergeCell ref="F20:J20"/>
    <mergeCell ref="K20:M20"/>
    <mergeCell ref="F18:N18"/>
    <mergeCell ref="F19:N19"/>
    <mergeCell ref="F21:J21"/>
    <mergeCell ref="K21:M21"/>
    <mergeCell ref="F23:N23"/>
    <mergeCell ref="O23:U23"/>
    <mergeCell ref="E23:E24"/>
    <mergeCell ref="E25:E26"/>
    <mergeCell ref="F22:J22"/>
    <mergeCell ref="R11:U11"/>
    <mergeCell ref="F14:I14"/>
    <mergeCell ref="B16:B17"/>
    <mergeCell ref="B3:B4"/>
    <mergeCell ref="C3:C4"/>
    <mergeCell ref="F6:G6"/>
    <mergeCell ref="H6:J6"/>
    <mergeCell ref="K6:L6"/>
    <mergeCell ref="F7:G7"/>
    <mergeCell ref="H7:J7"/>
    <mergeCell ref="K7:L7"/>
    <mergeCell ref="F10:I10"/>
    <mergeCell ref="M6:N6"/>
    <mergeCell ref="R13:U13"/>
    <mergeCell ref="R12:U12"/>
    <mergeCell ref="R15:U15"/>
    <mergeCell ref="B2:C2"/>
    <mergeCell ref="B14:B15"/>
    <mergeCell ref="E14:E15"/>
    <mergeCell ref="N13:Q13"/>
    <mergeCell ref="B10:B13"/>
    <mergeCell ref="C10:C11"/>
    <mergeCell ref="B5:B7"/>
    <mergeCell ref="F11:I11"/>
    <mergeCell ref="J11:M11"/>
    <mergeCell ref="N11:Q11"/>
    <mergeCell ref="B8:B9"/>
    <mergeCell ref="F13:M13"/>
    <mergeCell ref="C12:C13"/>
    <mergeCell ref="N12:Q12"/>
    <mergeCell ref="F12:M12"/>
    <mergeCell ref="D1:U1"/>
    <mergeCell ref="N10:Q10"/>
    <mergeCell ref="F8:M8"/>
    <mergeCell ref="R8:S8"/>
    <mergeCell ref="F9:M9"/>
    <mergeCell ref="R9:S9"/>
    <mergeCell ref="F5:M5"/>
    <mergeCell ref="R5:S5"/>
    <mergeCell ref="E2:E4"/>
    <mergeCell ref="F2:U4"/>
    <mergeCell ref="R6:S6"/>
    <mergeCell ref="R7:S7"/>
    <mergeCell ref="J10:M10"/>
    <mergeCell ref="M7:N7"/>
    <mergeCell ref="E5:E7"/>
    <mergeCell ref="R10:U10"/>
    <mergeCell ref="B23:B24"/>
    <mergeCell ref="B27:B28"/>
    <mergeCell ref="N15:Q15"/>
    <mergeCell ref="Q27:T27"/>
    <mergeCell ref="Q25:T25"/>
    <mergeCell ref="F26:M26"/>
    <mergeCell ref="F25:M25"/>
    <mergeCell ref="F24:N24"/>
    <mergeCell ref="O24:U24"/>
    <mergeCell ref="K16:M16"/>
    <mergeCell ref="Q16:T16"/>
    <mergeCell ref="F17:J17"/>
    <mergeCell ref="E16:E17"/>
    <mergeCell ref="Q26:T26"/>
    <mergeCell ref="Q22:T22"/>
    <mergeCell ref="E18:E19"/>
    <mergeCell ref="E29:U29"/>
    <mergeCell ref="Q28:T28"/>
    <mergeCell ref="E27:E28"/>
    <mergeCell ref="K22:M22"/>
    <mergeCell ref="Q20:T20"/>
    <mergeCell ref="F27:N27"/>
    <mergeCell ref="F28:N28"/>
    <mergeCell ref="F16:J16"/>
    <mergeCell ref="Q17:T17"/>
    <mergeCell ref="K17:M17"/>
    <mergeCell ref="R14:U14"/>
    <mergeCell ref="N14:Q14"/>
    <mergeCell ref="J14:M14"/>
    <mergeCell ref="F15:I15"/>
    <mergeCell ref="J15:M15"/>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ignoredErrors>
    <ignoredError sqref="B6:B7 B9 B15 B17 B19:B20 B24 B26 B28" twoDigitTextYear="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autoPageBreaks="0"/>
  </sheetPr>
  <dimension ref="B1:X34"/>
  <sheetViews>
    <sheetView zoomScale="70" zoomScaleNormal="70" workbookViewId="0">
      <selection activeCell="V1" sqref="V1"/>
    </sheetView>
  </sheetViews>
  <sheetFormatPr defaultColWidth="9.1796875" defaultRowHeight="12.5" x14ac:dyDescent="0.25"/>
  <cols>
    <col min="1" max="1" width="4.26953125" style="15" customWidth="1"/>
    <col min="2" max="2" width="8.54296875" style="15" customWidth="1"/>
    <col min="3" max="3" width="9.7265625" style="15" customWidth="1"/>
    <col min="4" max="4" width="56.81640625" style="15" customWidth="1"/>
    <col min="5" max="5" width="7.54296875" style="15" customWidth="1"/>
    <col min="6" max="12" width="5" style="15" customWidth="1"/>
    <col min="13" max="14" width="5.453125" style="15" customWidth="1"/>
    <col min="15" max="20" width="5" style="15" customWidth="1"/>
    <col min="21" max="21" width="6.26953125" style="15" customWidth="1"/>
    <col min="22" max="22" width="22.81640625" style="15" customWidth="1"/>
    <col min="23" max="16384" width="9.1796875" style="15"/>
  </cols>
  <sheetData>
    <row r="1" spans="2:22" ht="22.5" customHeight="1" thickBot="1" x14ac:dyDescent="0.3">
      <c r="D1" s="1429" t="s">
        <v>789</v>
      </c>
      <c r="E1" s="1720"/>
      <c r="F1" s="1720"/>
      <c r="G1" s="1720"/>
      <c r="H1" s="1720"/>
      <c r="I1" s="1720"/>
      <c r="J1" s="1720"/>
      <c r="K1" s="1720"/>
      <c r="L1" s="1720"/>
      <c r="M1" s="1720"/>
      <c r="N1" s="1720"/>
      <c r="O1" s="1720"/>
      <c r="P1" s="1720"/>
      <c r="Q1" s="1720"/>
      <c r="R1" s="1720"/>
      <c r="S1" s="1720"/>
      <c r="T1" s="1720"/>
      <c r="U1" s="1721"/>
      <c r="V1" s="1145" t="s">
        <v>1299</v>
      </c>
    </row>
    <row r="2" spans="2:22" ht="28.5" customHeight="1" thickBot="1" x14ac:dyDescent="0.3">
      <c r="B2" s="1200" t="s">
        <v>348</v>
      </c>
      <c r="C2" s="1201"/>
      <c r="D2" s="138"/>
      <c r="E2" s="1205" t="s">
        <v>350</v>
      </c>
      <c r="F2" s="1457" t="s">
        <v>0</v>
      </c>
      <c r="G2" s="1412"/>
      <c r="H2" s="1412"/>
      <c r="I2" s="1412"/>
      <c r="J2" s="1412"/>
      <c r="K2" s="1412"/>
      <c r="L2" s="1412"/>
      <c r="M2" s="1412"/>
      <c r="N2" s="1412"/>
      <c r="O2" s="1412"/>
      <c r="P2" s="1412"/>
      <c r="Q2" s="1412"/>
      <c r="R2" s="1412"/>
      <c r="S2" s="1412"/>
      <c r="T2" s="1412"/>
      <c r="U2" s="1413"/>
    </row>
    <row r="3" spans="2:22" ht="22.5" customHeight="1" x14ac:dyDescent="0.25">
      <c r="B3" s="1829" t="s">
        <v>294</v>
      </c>
      <c r="C3" s="1831" t="s">
        <v>328</v>
      </c>
      <c r="D3" s="117"/>
      <c r="E3" s="1206"/>
      <c r="F3" s="1482"/>
      <c r="G3" s="1414"/>
      <c r="H3" s="1414"/>
      <c r="I3" s="1414"/>
      <c r="J3" s="1414"/>
      <c r="K3" s="1414"/>
      <c r="L3" s="1414"/>
      <c r="M3" s="1414"/>
      <c r="N3" s="1414"/>
      <c r="O3" s="1414"/>
      <c r="P3" s="1414"/>
      <c r="Q3" s="1414"/>
      <c r="R3" s="1414"/>
      <c r="S3" s="1414"/>
      <c r="T3" s="1414"/>
      <c r="U3" s="1415"/>
    </row>
    <row r="4" spans="2:22" ht="16.5" customHeight="1" thickBot="1" x14ac:dyDescent="0.3">
      <c r="B4" s="1830" t="s">
        <v>1</v>
      </c>
      <c r="C4" s="1832" t="s">
        <v>301</v>
      </c>
      <c r="D4" s="25"/>
      <c r="E4" s="1411"/>
      <c r="F4" s="1458"/>
      <c r="G4" s="1416"/>
      <c r="H4" s="1416"/>
      <c r="I4" s="1416"/>
      <c r="J4" s="1416"/>
      <c r="K4" s="1416"/>
      <c r="L4" s="1416"/>
      <c r="M4" s="1416"/>
      <c r="N4" s="1416"/>
      <c r="O4" s="1416"/>
      <c r="P4" s="1416"/>
      <c r="Q4" s="1416"/>
      <c r="R4" s="1416"/>
      <c r="S4" s="1416"/>
      <c r="T4" s="1416"/>
      <c r="U4" s="1417"/>
    </row>
    <row r="5" spans="2:22" ht="14.5" customHeight="1" x14ac:dyDescent="0.25">
      <c r="B5" s="394"/>
      <c r="C5" s="657"/>
      <c r="D5" s="35" t="s">
        <v>479</v>
      </c>
      <c r="E5" s="395"/>
      <c r="F5" s="1778"/>
      <c r="G5" s="1776"/>
      <c r="H5" s="1776"/>
      <c r="I5" s="1776"/>
      <c r="J5" s="1776"/>
      <c r="K5" s="1776"/>
      <c r="L5" s="1776"/>
      <c r="M5" s="1776"/>
      <c r="N5" s="655"/>
      <c r="O5" s="655"/>
      <c r="P5" s="655"/>
      <c r="Q5" s="655"/>
      <c r="R5" s="1776"/>
      <c r="S5" s="1776"/>
      <c r="T5" s="28"/>
      <c r="U5" s="313"/>
    </row>
    <row r="6" spans="2:22" ht="41.25" customHeight="1" x14ac:dyDescent="0.2">
      <c r="B6" s="1821" t="s">
        <v>844</v>
      </c>
      <c r="C6" s="658"/>
      <c r="D6" s="397" t="s">
        <v>186</v>
      </c>
      <c r="E6" s="396"/>
      <c r="F6" s="1313" t="s">
        <v>54</v>
      </c>
      <c r="G6" s="1292"/>
      <c r="H6" s="1292"/>
      <c r="I6" s="1292"/>
      <c r="J6" s="1292" t="s">
        <v>188</v>
      </c>
      <c r="K6" s="1292"/>
      <c r="L6" s="1292"/>
      <c r="M6" s="1292" t="s">
        <v>187</v>
      </c>
      <c r="N6" s="1292"/>
      <c r="O6" s="1292"/>
      <c r="P6" s="1292"/>
      <c r="Q6" s="1445" t="s">
        <v>189</v>
      </c>
      <c r="R6" s="1445"/>
      <c r="S6" s="1445"/>
      <c r="T6" s="1445"/>
      <c r="U6" s="1465"/>
    </row>
    <row r="7" spans="2:22" ht="14.5" customHeight="1" x14ac:dyDescent="0.2">
      <c r="B7" s="1822"/>
      <c r="C7" s="658" t="s">
        <v>9</v>
      </c>
      <c r="D7" s="371" t="s">
        <v>185</v>
      </c>
      <c r="E7" s="398">
        <f>(1/49)*(1/2)</f>
        <v>1.020408163265306E-2</v>
      </c>
      <c r="F7" s="1828">
        <v>0</v>
      </c>
      <c r="G7" s="1825"/>
      <c r="H7" s="1825"/>
      <c r="I7" s="1825"/>
      <c r="J7" s="1825">
        <v>3</v>
      </c>
      <c r="K7" s="1825"/>
      <c r="L7" s="1825"/>
      <c r="M7" s="1825">
        <v>3</v>
      </c>
      <c r="N7" s="1825"/>
      <c r="O7" s="1825"/>
      <c r="P7" s="1825"/>
      <c r="Q7" s="1286">
        <v>6</v>
      </c>
      <c r="R7" s="1286"/>
      <c r="S7" s="1286"/>
      <c r="T7" s="1286"/>
      <c r="U7" s="1287"/>
      <c r="V7" s="1132" t="s">
        <v>1281</v>
      </c>
    </row>
    <row r="8" spans="2:22" x14ac:dyDescent="0.2">
      <c r="B8" s="1822"/>
      <c r="C8" s="658" t="s">
        <v>9</v>
      </c>
      <c r="D8" s="371" t="s">
        <v>480</v>
      </c>
      <c r="E8" s="399">
        <f>(1/49)*(1/2)</f>
        <v>1.020408163265306E-2</v>
      </c>
      <c r="F8" s="1828">
        <v>0</v>
      </c>
      <c r="G8" s="1825"/>
      <c r="H8" s="1825"/>
      <c r="I8" s="1825"/>
      <c r="J8" s="1825">
        <v>3</v>
      </c>
      <c r="K8" s="1825"/>
      <c r="L8" s="1825"/>
      <c r="M8" s="1825">
        <v>3</v>
      </c>
      <c r="N8" s="1825"/>
      <c r="O8" s="1825"/>
      <c r="P8" s="1825"/>
      <c r="Q8" s="1286">
        <v>6</v>
      </c>
      <c r="R8" s="1286"/>
      <c r="S8" s="1286"/>
      <c r="T8" s="1286"/>
      <c r="U8" s="1287"/>
      <c r="V8" s="1132" t="s">
        <v>1282</v>
      </c>
    </row>
    <row r="9" spans="2:22" ht="34" customHeight="1" x14ac:dyDescent="0.2">
      <c r="B9" s="1818" t="s">
        <v>844</v>
      </c>
      <c r="C9" s="658"/>
      <c r="D9" s="48" t="s">
        <v>198</v>
      </c>
      <c r="E9" s="1339">
        <f>(1/49)</f>
        <v>2.0408163265306121E-2</v>
      </c>
      <c r="F9" s="1819" t="s">
        <v>199</v>
      </c>
      <c r="G9" s="1820"/>
      <c r="H9" s="1820"/>
      <c r="I9" s="1820"/>
      <c r="J9" s="1820"/>
      <c r="K9" s="1820"/>
      <c r="L9" s="1820" t="s">
        <v>200</v>
      </c>
      <c r="M9" s="1820"/>
      <c r="N9" s="1820"/>
      <c r="O9" s="1820"/>
      <c r="P9" s="1820"/>
      <c r="Q9" s="1820" t="s">
        <v>3</v>
      </c>
      <c r="R9" s="1826"/>
      <c r="S9" s="1826"/>
      <c r="T9" s="1826"/>
      <c r="U9" s="1827"/>
      <c r="V9" s="1132" t="s">
        <v>1283</v>
      </c>
    </row>
    <row r="10" spans="2:22" ht="12" customHeight="1" x14ac:dyDescent="0.25">
      <c r="B10" s="1818"/>
      <c r="C10" s="658"/>
      <c r="D10" s="400"/>
      <c r="E10" s="1341"/>
      <c r="F10" s="1226">
        <v>0</v>
      </c>
      <c r="G10" s="1179"/>
      <c r="H10" s="1179"/>
      <c r="I10" s="1179"/>
      <c r="J10" s="1179"/>
      <c r="K10" s="1179"/>
      <c r="L10" s="1179">
        <v>3</v>
      </c>
      <c r="M10" s="1179"/>
      <c r="N10" s="1179"/>
      <c r="O10" s="1179"/>
      <c r="P10" s="1179"/>
      <c r="Q10" s="1179">
        <v>6</v>
      </c>
      <c r="R10" s="1823"/>
      <c r="S10" s="1823"/>
      <c r="T10" s="1823"/>
      <c r="U10" s="1824"/>
    </row>
    <row r="11" spans="2:22" ht="21" customHeight="1" x14ac:dyDescent="0.25">
      <c r="B11" s="1818" t="s">
        <v>844</v>
      </c>
      <c r="C11" s="659"/>
      <c r="D11" s="321" t="s">
        <v>845</v>
      </c>
      <c r="E11" s="1339">
        <f>(1/49)</f>
        <v>2.0408163265306121E-2</v>
      </c>
      <c r="F11" s="1170" t="s">
        <v>2</v>
      </c>
      <c r="G11" s="1171"/>
      <c r="H11" s="1171"/>
      <c r="I11" s="1171"/>
      <c r="J11" s="1171"/>
      <c r="K11" s="1171"/>
      <c r="L11" s="1171"/>
      <c r="M11" s="1171"/>
      <c r="N11" s="1171"/>
      <c r="O11" s="1171" t="s">
        <v>3</v>
      </c>
      <c r="P11" s="1171"/>
      <c r="Q11" s="1171"/>
      <c r="R11" s="1171"/>
      <c r="S11" s="1171"/>
      <c r="T11" s="1171"/>
      <c r="U11" s="1175"/>
      <c r="V11" s="1132" t="s">
        <v>1284</v>
      </c>
    </row>
    <row r="12" spans="2:22" ht="14.15" customHeight="1" x14ac:dyDescent="0.25">
      <c r="B12" s="1818"/>
      <c r="C12" s="659"/>
      <c r="D12" s="630"/>
      <c r="E12" s="1341"/>
      <c r="F12" s="1226">
        <v>0</v>
      </c>
      <c r="G12" s="1179"/>
      <c r="H12" s="1179"/>
      <c r="I12" s="1179"/>
      <c r="J12" s="1179"/>
      <c r="K12" s="1179"/>
      <c r="L12" s="1179"/>
      <c r="M12" s="1179"/>
      <c r="N12" s="1179"/>
      <c r="O12" s="1179">
        <v>6</v>
      </c>
      <c r="P12" s="1179"/>
      <c r="Q12" s="1179"/>
      <c r="R12" s="1179"/>
      <c r="S12" s="1179"/>
      <c r="T12" s="1179"/>
      <c r="U12" s="1238"/>
    </row>
    <row r="13" spans="2:22" ht="37.5" customHeight="1" x14ac:dyDescent="0.25">
      <c r="B13" s="1818" t="s">
        <v>844</v>
      </c>
      <c r="C13" s="660"/>
      <c r="D13" s="401" t="s">
        <v>481</v>
      </c>
      <c r="E13" s="1339">
        <f>(1/49)</f>
        <v>2.0408163265306121E-2</v>
      </c>
      <c r="F13" s="1819" t="s">
        <v>679</v>
      </c>
      <c r="G13" s="1820"/>
      <c r="H13" s="1820"/>
      <c r="I13" s="1820"/>
      <c r="J13" s="1820"/>
      <c r="K13" s="1820"/>
      <c r="L13" s="1820" t="s">
        <v>677</v>
      </c>
      <c r="M13" s="1820"/>
      <c r="N13" s="1820"/>
      <c r="O13" s="1820"/>
      <c r="P13" s="1820"/>
      <c r="Q13" s="1820" t="s">
        <v>3</v>
      </c>
      <c r="R13" s="1826"/>
      <c r="S13" s="1826"/>
      <c r="T13" s="1826"/>
      <c r="U13" s="1827"/>
      <c r="V13" s="1132" t="s">
        <v>1285</v>
      </c>
    </row>
    <row r="14" spans="2:22" x14ac:dyDescent="0.25">
      <c r="B14" s="1818"/>
      <c r="C14" s="660"/>
      <c r="D14" s="69"/>
      <c r="E14" s="1341"/>
      <c r="F14" s="1226">
        <v>6</v>
      </c>
      <c r="G14" s="1179"/>
      <c r="H14" s="1179"/>
      <c r="I14" s="1179"/>
      <c r="J14" s="1179"/>
      <c r="K14" s="1179"/>
      <c r="L14" s="1179">
        <v>3</v>
      </c>
      <c r="M14" s="1179"/>
      <c r="N14" s="1179"/>
      <c r="O14" s="1179"/>
      <c r="P14" s="1179"/>
      <c r="Q14" s="1179">
        <v>0</v>
      </c>
      <c r="R14" s="1823"/>
      <c r="S14" s="1823"/>
      <c r="T14" s="1823"/>
      <c r="U14" s="1824"/>
    </row>
    <row r="15" spans="2:22" ht="37.5" customHeight="1" x14ac:dyDescent="0.25">
      <c r="B15" s="1816" t="s">
        <v>844</v>
      </c>
      <c r="C15" s="661"/>
      <c r="D15" s="41" t="s">
        <v>190</v>
      </c>
      <c r="E15" s="122"/>
      <c r="F15" s="1442" t="s">
        <v>195</v>
      </c>
      <c r="G15" s="1406"/>
      <c r="H15" s="1406"/>
      <c r="I15" s="1406"/>
      <c r="J15" s="1406"/>
      <c r="K15" s="1406" t="s">
        <v>610</v>
      </c>
      <c r="L15" s="1406"/>
      <c r="M15" s="1406"/>
      <c r="N15" s="1406"/>
      <c r="O15" s="1406" t="s">
        <v>196</v>
      </c>
      <c r="P15" s="1406"/>
      <c r="Q15" s="1406"/>
      <c r="R15" s="1406"/>
      <c r="S15" s="1406" t="s">
        <v>197</v>
      </c>
      <c r="T15" s="1406"/>
      <c r="U15" s="1407"/>
    </row>
    <row r="16" spans="2:22" ht="27" customHeight="1" x14ac:dyDescent="0.25">
      <c r="B16" s="1816"/>
      <c r="C16" s="661" t="s">
        <v>10</v>
      </c>
      <c r="D16" s="778" t="s">
        <v>191</v>
      </c>
      <c r="E16" s="402">
        <f>(1/4)*(1/49)</f>
        <v>5.1020408163265302E-3</v>
      </c>
      <c r="F16" s="1815">
        <v>6</v>
      </c>
      <c r="G16" s="1525"/>
      <c r="H16" s="1525"/>
      <c r="I16" s="1525"/>
      <c r="J16" s="1525"/>
      <c r="K16" s="1525">
        <v>3</v>
      </c>
      <c r="L16" s="1525"/>
      <c r="M16" s="1525"/>
      <c r="N16" s="1525"/>
      <c r="O16" s="1525">
        <v>3</v>
      </c>
      <c r="P16" s="1525"/>
      <c r="Q16" s="1525"/>
      <c r="R16" s="1525"/>
      <c r="S16" s="1525">
        <v>0</v>
      </c>
      <c r="T16" s="1525"/>
      <c r="U16" s="1526"/>
      <c r="V16" s="1132" t="s">
        <v>1286</v>
      </c>
    </row>
    <row r="17" spans="2:24" ht="25.5" customHeight="1" x14ac:dyDescent="0.25">
      <c r="B17" s="1816"/>
      <c r="C17" s="661" t="s">
        <v>10</v>
      </c>
      <c r="D17" s="778" t="s">
        <v>192</v>
      </c>
      <c r="E17" s="402">
        <f>(1/4)*(1/49)</f>
        <v>5.1020408163265302E-3</v>
      </c>
      <c r="F17" s="1815">
        <v>6</v>
      </c>
      <c r="G17" s="1525"/>
      <c r="H17" s="1525"/>
      <c r="I17" s="1525"/>
      <c r="J17" s="1525"/>
      <c r="K17" s="1525">
        <v>3</v>
      </c>
      <c r="L17" s="1525"/>
      <c r="M17" s="1525"/>
      <c r="N17" s="1525"/>
      <c r="O17" s="1525">
        <v>3</v>
      </c>
      <c r="P17" s="1525"/>
      <c r="Q17" s="1525"/>
      <c r="R17" s="1525"/>
      <c r="S17" s="1525">
        <v>0</v>
      </c>
      <c r="T17" s="1525"/>
      <c r="U17" s="1526"/>
      <c r="V17" s="1132" t="s">
        <v>1287</v>
      </c>
    </row>
    <row r="18" spans="2:24" ht="24" customHeight="1" x14ac:dyDescent="0.25">
      <c r="B18" s="1816"/>
      <c r="C18" s="661" t="s">
        <v>10</v>
      </c>
      <c r="D18" s="778" t="s">
        <v>193</v>
      </c>
      <c r="E18" s="402">
        <f>(1/4)*(1/49)</f>
        <v>5.1020408163265302E-3</v>
      </c>
      <c r="F18" s="1815">
        <v>6</v>
      </c>
      <c r="G18" s="1525"/>
      <c r="H18" s="1525"/>
      <c r="I18" s="1525"/>
      <c r="J18" s="1525"/>
      <c r="K18" s="1525">
        <v>3</v>
      </c>
      <c r="L18" s="1525"/>
      <c r="M18" s="1525"/>
      <c r="N18" s="1525"/>
      <c r="O18" s="1525">
        <v>3</v>
      </c>
      <c r="P18" s="1525"/>
      <c r="Q18" s="1525"/>
      <c r="R18" s="1525"/>
      <c r="S18" s="1525">
        <v>0</v>
      </c>
      <c r="T18" s="1525"/>
      <c r="U18" s="1526"/>
      <c r="V18" s="1132" t="s">
        <v>1288</v>
      </c>
    </row>
    <row r="19" spans="2:24" ht="24.65" customHeight="1" thickBot="1" x14ac:dyDescent="0.3">
      <c r="B19" s="1817"/>
      <c r="C19" s="662" t="s">
        <v>10</v>
      </c>
      <c r="D19" s="389" t="s">
        <v>194</v>
      </c>
      <c r="E19" s="403">
        <f>(1/4)*(1/49)</f>
        <v>5.1020408163265302E-3</v>
      </c>
      <c r="F19" s="1455">
        <v>6</v>
      </c>
      <c r="G19" s="1334"/>
      <c r="H19" s="1334"/>
      <c r="I19" s="1334"/>
      <c r="J19" s="1334"/>
      <c r="K19" s="1334">
        <v>3</v>
      </c>
      <c r="L19" s="1334"/>
      <c r="M19" s="1334"/>
      <c r="N19" s="1334"/>
      <c r="O19" s="1334">
        <v>3</v>
      </c>
      <c r="P19" s="1334"/>
      <c r="Q19" s="1334"/>
      <c r="R19" s="1334"/>
      <c r="S19" s="1334">
        <v>0</v>
      </c>
      <c r="T19" s="1334"/>
      <c r="U19" s="1335"/>
      <c r="V19" s="1132" t="s">
        <v>1289</v>
      </c>
    </row>
    <row r="20" spans="2:24" ht="13.9" customHeight="1" thickBot="1" x14ac:dyDescent="0.3">
      <c r="D20" s="103" t="s">
        <v>8</v>
      </c>
      <c r="E20" s="1367" t="s">
        <v>349</v>
      </c>
      <c r="F20" s="1367"/>
      <c r="G20" s="1367"/>
      <c r="H20" s="1367"/>
      <c r="I20" s="1367"/>
      <c r="J20" s="1367"/>
      <c r="K20" s="1367"/>
      <c r="L20" s="1367"/>
      <c r="M20" s="1367"/>
      <c r="N20" s="1367"/>
      <c r="O20" s="1367"/>
      <c r="P20" s="1367"/>
      <c r="Q20" s="1367"/>
      <c r="R20" s="1367"/>
      <c r="S20" s="1367"/>
      <c r="T20" s="1367"/>
      <c r="U20" s="1367"/>
      <c r="V20" s="43"/>
      <c r="X20" s="137"/>
    </row>
    <row r="21" spans="2:24" ht="20.149999999999999" customHeight="1" x14ac:dyDescent="0.25">
      <c r="D21" s="876" t="s">
        <v>799</v>
      </c>
      <c r="E21" s="799"/>
      <c r="F21" s="799"/>
      <c r="G21" s="799"/>
      <c r="H21" s="799"/>
      <c r="I21" s="799"/>
      <c r="J21" s="799"/>
      <c r="K21" s="799"/>
      <c r="L21" s="799"/>
      <c r="M21" s="799"/>
      <c r="N21" s="799"/>
      <c r="O21" s="627"/>
    </row>
    <row r="22" spans="2:24" ht="16" customHeight="1" x14ac:dyDescent="0.25">
      <c r="D22" s="878" t="s">
        <v>801</v>
      </c>
      <c r="E22" s="816"/>
      <c r="F22" s="816"/>
      <c r="G22" s="816"/>
      <c r="H22" s="816"/>
      <c r="I22" s="816"/>
      <c r="J22" s="816"/>
      <c r="K22" s="816"/>
      <c r="L22" s="816"/>
      <c r="M22" s="816"/>
      <c r="N22" s="816"/>
    </row>
    <row r="23" spans="2:24" x14ac:dyDescent="0.25">
      <c r="D23" s="76" t="s">
        <v>806</v>
      </c>
      <c r="E23" s="65"/>
      <c r="F23" s="65"/>
      <c r="G23" s="65"/>
      <c r="H23" s="65"/>
      <c r="I23" s="65"/>
      <c r="J23" s="65"/>
      <c r="K23" s="65"/>
      <c r="L23" s="65"/>
      <c r="M23" s="65"/>
      <c r="N23" s="65"/>
      <c r="O23" s="65"/>
      <c r="P23" s="65"/>
      <c r="Q23" s="65"/>
      <c r="R23" s="65"/>
      <c r="S23" s="65"/>
      <c r="T23" s="65"/>
      <c r="U23" s="65"/>
      <c r="X23" s="118"/>
    </row>
    <row r="34" ht="39" customHeight="1" x14ac:dyDescent="0.25"/>
  </sheetData>
  <mergeCells count="65">
    <mergeCell ref="D1:U1"/>
    <mergeCell ref="B2:C2"/>
    <mergeCell ref="E2:E4"/>
    <mergeCell ref="F2:U4"/>
    <mergeCell ref="B3:B4"/>
    <mergeCell ref="C3:C4"/>
    <mergeCell ref="F5:M5"/>
    <mergeCell ref="R5:S5"/>
    <mergeCell ref="F6:I6"/>
    <mergeCell ref="J6:L6"/>
    <mergeCell ref="F7:I7"/>
    <mergeCell ref="J7:L7"/>
    <mergeCell ref="M6:P6"/>
    <mergeCell ref="Q6:U6"/>
    <mergeCell ref="M7:P7"/>
    <mergeCell ref="Q7:U7"/>
    <mergeCell ref="M8:P8"/>
    <mergeCell ref="O19:R19"/>
    <mergeCell ref="Q8:U8"/>
    <mergeCell ref="Q9:U9"/>
    <mergeCell ref="F10:K10"/>
    <mergeCell ref="L10:P10"/>
    <mergeCell ref="Q10:U10"/>
    <mergeCell ref="F8:I8"/>
    <mergeCell ref="J8:L8"/>
    <mergeCell ref="S18:U18"/>
    <mergeCell ref="Q13:U13"/>
    <mergeCell ref="F14:K14"/>
    <mergeCell ref="L14:P14"/>
    <mergeCell ref="S15:U15"/>
    <mergeCell ref="B9:B10"/>
    <mergeCell ref="F9:K9"/>
    <mergeCell ref="B6:B8"/>
    <mergeCell ref="Q14:U14"/>
    <mergeCell ref="L9:P9"/>
    <mergeCell ref="E9:E10"/>
    <mergeCell ref="E13:E14"/>
    <mergeCell ref="B13:B14"/>
    <mergeCell ref="F11:N11"/>
    <mergeCell ref="O11:U11"/>
    <mergeCell ref="F12:N12"/>
    <mergeCell ref="O12:U12"/>
    <mergeCell ref="E11:E12"/>
    <mergeCell ref="B11:B12"/>
    <mergeCell ref="F13:K13"/>
    <mergeCell ref="L13:P13"/>
    <mergeCell ref="B15:B19"/>
    <mergeCell ref="F15:J15"/>
    <mergeCell ref="F16:J16"/>
    <mergeCell ref="K19:N19"/>
    <mergeCell ref="O18:R18"/>
    <mergeCell ref="O15:R15"/>
    <mergeCell ref="K15:N15"/>
    <mergeCell ref="E20:U20"/>
    <mergeCell ref="F19:J19"/>
    <mergeCell ref="F18:J18"/>
    <mergeCell ref="K18:N18"/>
    <mergeCell ref="O16:R16"/>
    <mergeCell ref="S16:U16"/>
    <mergeCell ref="F17:J17"/>
    <mergeCell ref="K17:N17"/>
    <mergeCell ref="O17:R17"/>
    <mergeCell ref="S17:U17"/>
    <mergeCell ref="S19:U19"/>
    <mergeCell ref="K16:N16"/>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ignoredErrors>
    <ignoredError sqref="B10 B14 B12 B16:B19" twoDigitTextYear="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6"/>
  <dimension ref="B1:F7"/>
  <sheetViews>
    <sheetView zoomScale="70" zoomScaleNormal="70" workbookViewId="0">
      <selection activeCell="I4" sqref="I4"/>
    </sheetView>
  </sheetViews>
  <sheetFormatPr defaultColWidth="9.1796875" defaultRowHeight="12.5" x14ac:dyDescent="0.25"/>
  <cols>
    <col min="1" max="1" width="2.54296875" style="58" customWidth="1"/>
    <col min="2" max="2" width="63.81640625" style="58" customWidth="1"/>
    <col min="3" max="4" width="9.26953125" style="58" customWidth="1"/>
    <col min="5" max="6" width="13.7265625" style="58" customWidth="1"/>
    <col min="7" max="16384" width="9.1796875" style="58"/>
  </cols>
  <sheetData>
    <row r="1" spans="2:6" ht="22.5" customHeight="1" thickBot="1" x14ac:dyDescent="0.3">
      <c r="B1" s="1833" t="s">
        <v>790</v>
      </c>
      <c r="C1" s="1430"/>
      <c r="D1" s="1430"/>
      <c r="E1" s="1430"/>
      <c r="F1" s="1431"/>
    </row>
    <row r="2" spans="2:6" ht="12.75" customHeight="1" x14ac:dyDescent="0.25">
      <c r="B2" s="441"/>
      <c r="C2" s="50"/>
      <c r="D2" s="50"/>
      <c r="E2" s="1412" t="s">
        <v>0</v>
      </c>
      <c r="F2" s="1413"/>
    </row>
    <row r="3" spans="2:6" ht="13" thickBot="1" x14ac:dyDescent="0.3">
      <c r="B3" s="442"/>
      <c r="C3" s="25"/>
      <c r="D3" s="25"/>
      <c r="E3" s="1838"/>
      <c r="F3" s="1839"/>
    </row>
    <row r="4" spans="2:6" ht="19.5" customHeight="1" thickBot="1" x14ac:dyDescent="0.3">
      <c r="B4" s="443" t="s">
        <v>826</v>
      </c>
      <c r="C4" s="405"/>
      <c r="D4" s="405"/>
      <c r="E4" s="1834" t="s">
        <v>178</v>
      </c>
      <c r="F4" s="1835"/>
    </row>
    <row r="5" spans="2:6" ht="13" thickBot="1" x14ac:dyDescent="0.3">
      <c r="B5" s="57" t="s">
        <v>8</v>
      </c>
      <c r="C5" s="57"/>
      <c r="D5" s="57"/>
      <c r="E5" s="1836"/>
      <c r="F5" s="1836"/>
    </row>
    <row r="6" spans="2:6" ht="22.5" customHeight="1" x14ac:dyDescent="0.25">
      <c r="B6" s="1837" t="s">
        <v>827</v>
      </c>
      <c r="C6" s="1837"/>
      <c r="D6" s="1837"/>
      <c r="E6" s="1837"/>
      <c r="F6" s="1837"/>
    </row>
    <row r="7" spans="2:6" ht="36" customHeight="1" x14ac:dyDescent="0.25">
      <c r="B7" s="1709" t="s">
        <v>828</v>
      </c>
      <c r="C7" s="1709"/>
      <c r="D7" s="1709"/>
      <c r="E7" s="1709"/>
      <c r="F7" s="1709"/>
    </row>
  </sheetData>
  <mergeCells count="6">
    <mergeCell ref="B7:F7"/>
    <mergeCell ref="B1:F1"/>
    <mergeCell ref="E4:F4"/>
    <mergeCell ref="E5:F5"/>
    <mergeCell ref="B6:F6"/>
    <mergeCell ref="E2:F3"/>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dimension ref="B1:G7"/>
  <sheetViews>
    <sheetView zoomScale="70" zoomScaleNormal="70" workbookViewId="0">
      <selection activeCell="G7" sqref="G7"/>
    </sheetView>
  </sheetViews>
  <sheetFormatPr defaultColWidth="9.1796875" defaultRowHeight="12.5" x14ac:dyDescent="0.25"/>
  <cols>
    <col min="1" max="1" width="3.54296875" style="58" customWidth="1"/>
    <col min="2" max="2" width="44.81640625" style="15" customWidth="1"/>
    <col min="3" max="3" width="9.1796875" style="15"/>
    <col min="4" max="4" width="9" style="15" customWidth="1"/>
    <col min="5" max="7" width="10.7265625" style="15" customWidth="1"/>
    <col min="8" max="16384" width="9.1796875" style="58"/>
  </cols>
  <sheetData>
    <row r="1" spans="2:7" ht="22.5" customHeight="1" thickBot="1" x14ac:dyDescent="0.3">
      <c r="B1" s="1591" t="s">
        <v>791</v>
      </c>
      <c r="C1" s="1592"/>
      <c r="D1" s="1592"/>
      <c r="E1" s="1592"/>
      <c r="F1" s="1593"/>
      <c r="G1" s="59"/>
    </row>
    <row r="2" spans="2:7" ht="13" x14ac:dyDescent="0.25">
      <c r="B2" s="441"/>
      <c r="C2" s="50"/>
      <c r="D2" s="50"/>
      <c r="E2" s="1412" t="s">
        <v>0</v>
      </c>
      <c r="F2" s="1413"/>
      <c r="G2" s="59"/>
    </row>
    <row r="3" spans="2:7" ht="13.5" thickBot="1" x14ac:dyDescent="0.3">
      <c r="B3" s="442"/>
      <c r="C3" s="25"/>
      <c r="D3" s="25"/>
      <c r="E3" s="1838"/>
      <c r="F3" s="1839"/>
      <c r="G3" s="59"/>
    </row>
    <row r="4" spans="2:7" ht="21" customHeight="1" thickBot="1" x14ac:dyDescent="0.3">
      <c r="B4" s="865" t="s">
        <v>825</v>
      </c>
      <c r="C4" s="823"/>
      <c r="D4" s="823"/>
      <c r="E4" s="1776" t="s">
        <v>303</v>
      </c>
      <c r="F4" s="1779"/>
      <c r="G4" s="59"/>
    </row>
    <row r="5" spans="2:7" ht="13" thickBot="1" x14ac:dyDescent="0.3">
      <c r="B5" s="867" t="s">
        <v>8</v>
      </c>
      <c r="C5" s="77"/>
      <c r="D5" s="77"/>
      <c r="E5" s="1836"/>
      <c r="F5" s="1840"/>
    </row>
    <row r="6" spans="2:7" x14ac:dyDescent="0.25">
      <c r="B6" s="1837" t="s">
        <v>830</v>
      </c>
      <c r="C6" s="1837"/>
      <c r="D6" s="1837"/>
      <c r="E6" s="1837"/>
      <c r="F6" s="1837"/>
    </row>
    <row r="7" spans="2:7" ht="51.65" customHeight="1" x14ac:dyDescent="0.25">
      <c r="B7" s="1709" t="s">
        <v>824</v>
      </c>
      <c r="C7" s="1709"/>
      <c r="D7" s="1709"/>
      <c r="E7" s="1709"/>
      <c r="F7" s="1709"/>
    </row>
  </sheetData>
  <mergeCells count="6">
    <mergeCell ref="B7:F7"/>
    <mergeCell ref="B1:F1"/>
    <mergeCell ref="E2:F3"/>
    <mergeCell ref="E4:F4"/>
    <mergeCell ref="E5:F5"/>
    <mergeCell ref="B6:F6"/>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7"/>
  <dimension ref="B1:O15"/>
  <sheetViews>
    <sheetView zoomScale="70" zoomScaleNormal="70" workbookViewId="0">
      <selection activeCell="O8" sqref="O8"/>
    </sheetView>
  </sheetViews>
  <sheetFormatPr defaultColWidth="9.1796875" defaultRowHeight="12.5" x14ac:dyDescent="0.25"/>
  <cols>
    <col min="1" max="1" width="2.54296875" style="15" customWidth="1"/>
    <col min="2" max="2" width="26.7265625" style="15" customWidth="1"/>
    <col min="3" max="16384" width="9.1796875" style="15"/>
  </cols>
  <sheetData>
    <row r="1" spans="2:15" ht="22.5" customHeight="1" thickBot="1" x14ac:dyDescent="0.3">
      <c r="B1" s="1841" t="s">
        <v>792</v>
      </c>
      <c r="C1" s="1842"/>
      <c r="D1" s="1842"/>
      <c r="E1" s="1842"/>
      <c r="F1" s="1842"/>
      <c r="G1" s="1842"/>
      <c r="H1" s="1842"/>
      <c r="I1" s="1842"/>
      <c r="J1" s="1842"/>
      <c r="K1" s="1842"/>
      <c r="L1" s="1842"/>
      <c r="M1" s="1842"/>
      <c r="N1" s="1842"/>
      <c r="O1" s="1843"/>
    </row>
    <row r="2" spans="2:15" ht="13" customHeight="1" thickBot="1" x14ac:dyDescent="0.3">
      <c r="B2" s="864"/>
      <c r="C2" s="1844" t="s">
        <v>0</v>
      </c>
      <c r="D2" s="1844"/>
      <c r="E2" s="1844"/>
      <c r="F2" s="1844"/>
      <c r="G2" s="1844"/>
      <c r="H2" s="1844"/>
      <c r="I2" s="1844"/>
      <c r="J2" s="1844"/>
      <c r="K2" s="1844"/>
      <c r="L2" s="1844"/>
      <c r="M2" s="1844"/>
      <c r="N2" s="1844"/>
      <c r="O2" s="1845"/>
    </row>
    <row r="3" spans="2:15" ht="34.5" customHeight="1" x14ac:dyDescent="0.25">
      <c r="B3" s="865" t="s">
        <v>326</v>
      </c>
      <c r="C3" s="859" t="s">
        <v>487</v>
      </c>
      <c r="D3" s="859" t="s">
        <v>488</v>
      </c>
      <c r="E3" s="859" t="s">
        <v>179</v>
      </c>
      <c r="F3" s="859" t="s">
        <v>489</v>
      </c>
      <c r="G3" s="859" t="s">
        <v>180</v>
      </c>
      <c r="H3" s="859" t="s">
        <v>490</v>
      </c>
      <c r="I3" s="859" t="s">
        <v>181</v>
      </c>
      <c r="J3" s="859" t="s">
        <v>491</v>
      </c>
      <c r="K3" s="859" t="s">
        <v>182</v>
      </c>
      <c r="L3" s="859" t="s">
        <v>492</v>
      </c>
      <c r="M3" s="859" t="s">
        <v>183</v>
      </c>
      <c r="N3" s="859" t="s">
        <v>493</v>
      </c>
      <c r="O3" s="860" t="s">
        <v>843</v>
      </c>
    </row>
    <row r="4" spans="2:15" ht="15.75" customHeight="1" thickBot="1" x14ac:dyDescent="0.3">
      <c r="B4" s="866" t="s">
        <v>8</v>
      </c>
      <c r="C4" s="861">
        <v>0</v>
      </c>
      <c r="D4" s="861">
        <v>0.5</v>
      </c>
      <c r="E4" s="861">
        <v>1</v>
      </c>
      <c r="F4" s="861">
        <v>1.5</v>
      </c>
      <c r="G4" s="861">
        <v>2</v>
      </c>
      <c r="H4" s="861">
        <v>2.5</v>
      </c>
      <c r="I4" s="861">
        <v>3</v>
      </c>
      <c r="J4" s="861">
        <v>3.5</v>
      </c>
      <c r="K4" s="861">
        <v>4</v>
      </c>
      <c r="L4" s="861">
        <v>4.5</v>
      </c>
      <c r="M4" s="861">
        <v>5</v>
      </c>
      <c r="N4" s="861">
        <v>5.5</v>
      </c>
      <c r="O4" s="862">
        <v>6</v>
      </c>
    </row>
    <row r="5" spans="2:15" s="64" customFormat="1" ht="19" customHeight="1" x14ac:dyDescent="0.25">
      <c r="B5" s="1837" t="s">
        <v>327</v>
      </c>
      <c r="C5" s="1837"/>
      <c r="D5" s="1837"/>
      <c r="E5" s="1837"/>
      <c r="F5" s="1837"/>
      <c r="G5" s="1837"/>
      <c r="H5" s="1837"/>
      <c r="I5" s="1837"/>
      <c r="J5" s="1837"/>
      <c r="K5" s="1837"/>
      <c r="L5" s="1837"/>
      <c r="M5" s="1837"/>
      <c r="N5" s="1837"/>
    </row>
    <row r="15" spans="2:15" ht="13" x14ac:dyDescent="0.25">
      <c r="F15" s="150"/>
    </row>
  </sheetData>
  <mergeCells count="3">
    <mergeCell ref="B1:O1"/>
    <mergeCell ref="C2:O2"/>
    <mergeCell ref="B5:N5"/>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I3"/>
  <sheetViews>
    <sheetView zoomScale="90" zoomScaleNormal="90" workbookViewId="0">
      <selection activeCell="C3" sqref="C3:I3"/>
    </sheetView>
  </sheetViews>
  <sheetFormatPr defaultColWidth="9.1796875" defaultRowHeight="12.5" x14ac:dyDescent="0.25"/>
  <cols>
    <col min="1" max="1" width="2.54296875" style="60" customWidth="1"/>
    <col min="2" max="2" width="70.54296875" style="60" customWidth="1"/>
    <col min="3" max="3" width="8.453125" style="60" customWidth="1"/>
    <col min="4" max="9" width="13.1796875" style="60" customWidth="1"/>
    <col min="10" max="16384" width="9.1796875" style="60"/>
  </cols>
  <sheetData>
    <row r="1" spans="2:9" ht="24.65" customHeight="1" thickBot="1" x14ac:dyDescent="0.3">
      <c r="B1" s="1197" t="s">
        <v>867</v>
      </c>
      <c r="C1" s="1198"/>
      <c r="D1" s="1198"/>
      <c r="E1" s="1198"/>
      <c r="F1" s="1198"/>
      <c r="G1" s="1198"/>
      <c r="H1" s="1198"/>
      <c r="I1" s="1199"/>
    </row>
    <row r="2" spans="2:9" ht="20.5" customHeight="1" thickBot="1" x14ac:dyDescent="0.3">
      <c r="B2" s="634"/>
      <c r="C2" s="1288" t="s">
        <v>0</v>
      </c>
      <c r="D2" s="1208"/>
      <c r="E2" s="1208"/>
      <c r="F2" s="1208"/>
      <c r="G2" s="1208"/>
      <c r="H2" s="1208"/>
      <c r="I2" s="1209"/>
    </row>
    <row r="3" spans="2:9" ht="28" customHeight="1" thickBot="1" x14ac:dyDescent="0.3">
      <c r="B3" s="1130" t="s">
        <v>899</v>
      </c>
      <c r="C3" s="1289" t="s">
        <v>921</v>
      </c>
      <c r="D3" s="1290"/>
      <c r="E3" s="1290"/>
      <c r="F3" s="1290"/>
      <c r="G3" s="1290"/>
      <c r="H3" s="1290"/>
      <c r="I3" s="1291"/>
    </row>
  </sheetData>
  <mergeCells count="3">
    <mergeCell ref="B1:I1"/>
    <mergeCell ref="C2:I2"/>
    <mergeCell ref="C3:I3"/>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U22"/>
  <sheetViews>
    <sheetView zoomScale="70" zoomScaleNormal="70" workbookViewId="0">
      <selection activeCell="R1" sqref="R1"/>
    </sheetView>
  </sheetViews>
  <sheetFormatPr defaultColWidth="9.1796875" defaultRowHeight="12.5" x14ac:dyDescent="0.25"/>
  <cols>
    <col min="1" max="1" width="3.1796875" style="3" customWidth="1"/>
    <col min="2" max="2" width="10" style="3" customWidth="1"/>
    <col min="3" max="3" width="8" style="3" customWidth="1"/>
    <col min="4" max="4" width="50.26953125" style="3" customWidth="1"/>
    <col min="5" max="5" width="10.81640625" style="31" customWidth="1"/>
    <col min="6" max="7" width="10.7265625" style="3" customWidth="1"/>
    <col min="8" max="8" width="9.453125" style="3" customWidth="1"/>
    <col min="9" max="10" width="10.1796875" style="3" customWidth="1"/>
    <col min="11" max="11" width="10" style="3" customWidth="1"/>
    <col min="12" max="13" width="10.26953125" style="3" customWidth="1"/>
    <col min="14" max="15" width="9.7265625" style="3" customWidth="1"/>
    <col min="16" max="16" width="10.81640625" style="3" customWidth="1"/>
    <col min="17" max="17" width="10" style="3" customWidth="1"/>
    <col min="18" max="18" width="32.54296875" style="3" customWidth="1"/>
    <col min="19" max="16384" width="9.1796875" style="3"/>
  </cols>
  <sheetData>
    <row r="1" spans="2:21" s="75" customFormat="1" ht="22.5" customHeight="1" thickBot="1" x14ac:dyDescent="0.3">
      <c r="B1" s="630"/>
      <c r="C1" s="630"/>
      <c r="D1" s="1315" t="s">
        <v>541</v>
      </c>
      <c r="E1" s="1316"/>
      <c r="F1" s="1316"/>
      <c r="G1" s="1316"/>
      <c r="H1" s="1316"/>
      <c r="I1" s="1316"/>
      <c r="J1" s="1316"/>
      <c r="K1" s="1316"/>
      <c r="L1" s="1316"/>
      <c r="M1" s="1316"/>
      <c r="N1" s="1316"/>
      <c r="O1" s="1316"/>
      <c r="P1" s="1316"/>
      <c r="Q1" s="1317"/>
      <c r="R1" s="1142" t="s">
        <v>1299</v>
      </c>
    </row>
    <row r="2" spans="2:21" ht="22.5" customHeight="1" thickBot="1" x14ac:dyDescent="0.3">
      <c r="B2" s="1200" t="s">
        <v>348</v>
      </c>
      <c r="C2" s="1201"/>
      <c r="D2" s="1318"/>
      <c r="E2" s="1327" t="s">
        <v>350</v>
      </c>
      <c r="F2" s="1280" t="s">
        <v>0</v>
      </c>
      <c r="G2" s="1280"/>
      <c r="H2" s="1280"/>
      <c r="I2" s="1280"/>
      <c r="J2" s="1280"/>
      <c r="K2" s="1280"/>
      <c r="L2" s="1280"/>
      <c r="M2" s="1280"/>
      <c r="N2" s="1280"/>
      <c r="O2" s="1280"/>
      <c r="P2" s="1280"/>
      <c r="Q2" s="1281"/>
    </row>
    <row r="3" spans="2:21" ht="36.75" customHeight="1" thickBot="1" x14ac:dyDescent="0.3">
      <c r="B3" s="1091" t="s">
        <v>347</v>
      </c>
      <c r="C3" s="1092" t="s">
        <v>328</v>
      </c>
      <c r="D3" s="1319"/>
      <c r="E3" s="1328"/>
      <c r="F3" s="1284"/>
      <c r="G3" s="1284"/>
      <c r="H3" s="1284"/>
      <c r="I3" s="1284"/>
      <c r="J3" s="1284"/>
      <c r="K3" s="1284"/>
      <c r="L3" s="1284"/>
      <c r="M3" s="1284"/>
      <c r="N3" s="1284"/>
      <c r="O3" s="1284"/>
      <c r="P3" s="1284"/>
      <c r="Q3" s="1285"/>
    </row>
    <row r="4" spans="2:21" ht="14" x14ac:dyDescent="0.3">
      <c r="B4" s="482"/>
      <c r="C4" s="1093"/>
      <c r="D4" s="32" t="s">
        <v>7</v>
      </c>
      <c r="E4" s="232"/>
      <c r="F4" s="148"/>
      <c r="G4" s="148"/>
      <c r="H4" s="230"/>
      <c r="I4" s="148"/>
      <c r="J4" s="148"/>
      <c r="K4" s="231"/>
      <c r="L4" s="230"/>
      <c r="M4" s="230"/>
      <c r="N4" s="148"/>
      <c r="O4" s="148"/>
      <c r="P4" s="148"/>
      <c r="Q4" s="229"/>
    </row>
    <row r="5" spans="2:21" ht="54.75" customHeight="1" x14ac:dyDescent="0.25">
      <c r="B5" s="1306" t="s">
        <v>586</v>
      </c>
      <c r="C5" s="1047"/>
      <c r="D5" s="227" t="s">
        <v>135</v>
      </c>
      <c r="E5" s="1303">
        <f>1/18</f>
        <v>5.5555555555555552E-2</v>
      </c>
      <c r="F5" s="1232" t="s">
        <v>286</v>
      </c>
      <c r="G5" s="1230"/>
      <c r="H5" s="1230"/>
      <c r="I5" s="1230"/>
      <c r="J5" s="1230"/>
      <c r="K5" s="1314"/>
      <c r="L5" s="1232" t="s">
        <v>287</v>
      </c>
      <c r="M5" s="1230"/>
      <c r="N5" s="1230"/>
      <c r="O5" s="1230"/>
      <c r="P5" s="1230"/>
      <c r="Q5" s="1231"/>
      <c r="R5" s="1133" t="s">
        <v>970</v>
      </c>
    </row>
    <row r="6" spans="2:21" ht="33.75" customHeight="1" x14ac:dyDescent="0.25">
      <c r="B6" s="1310"/>
      <c r="C6" s="1052"/>
      <c r="D6" s="228" t="s">
        <v>14</v>
      </c>
      <c r="E6" s="1320"/>
      <c r="F6" s="1322" t="s">
        <v>2</v>
      </c>
      <c r="G6" s="1323"/>
      <c r="H6" s="1323"/>
      <c r="I6" s="1323" t="s">
        <v>288</v>
      </c>
      <c r="J6" s="1323"/>
      <c r="K6" s="1324"/>
      <c r="L6" s="1322" t="s">
        <v>2</v>
      </c>
      <c r="M6" s="1323"/>
      <c r="N6" s="1323"/>
      <c r="O6" s="576"/>
      <c r="P6" s="1325" t="s">
        <v>288</v>
      </c>
      <c r="Q6" s="1326"/>
      <c r="R6" s="1133" t="s">
        <v>971</v>
      </c>
    </row>
    <row r="7" spans="2:21" ht="14.5" customHeight="1" x14ac:dyDescent="0.25">
      <c r="B7" s="1310"/>
      <c r="C7" s="1052"/>
      <c r="D7" s="62"/>
      <c r="E7" s="1321"/>
      <c r="F7" s="1329">
        <v>0</v>
      </c>
      <c r="G7" s="1330"/>
      <c r="H7" s="1330"/>
      <c r="I7" s="1330">
        <v>6</v>
      </c>
      <c r="J7" s="1330"/>
      <c r="K7" s="1331"/>
      <c r="L7" s="1294">
        <v>6</v>
      </c>
      <c r="M7" s="1295"/>
      <c r="N7" s="1295"/>
      <c r="O7" s="575"/>
      <c r="P7" s="1295">
        <v>0</v>
      </c>
      <c r="Q7" s="1296"/>
    </row>
    <row r="8" spans="2:21" ht="36.75" customHeight="1" x14ac:dyDescent="0.25">
      <c r="B8" s="1306" t="s">
        <v>586</v>
      </c>
      <c r="C8" s="1047"/>
      <c r="D8" s="376" t="s">
        <v>168</v>
      </c>
      <c r="E8" s="1311">
        <f>(1/18)</f>
        <v>5.5555555555555552E-2</v>
      </c>
      <c r="F8" s="1313" t="s">
        <v>2</v>
      </c>
      <c r="G8" s="1292"/>
      <c r="H8" s="1292"/>
      <c r="I8" s="1292"/>
      <c r="J8" s="1292"/>
      <c r="K8" s="1292"/>
      <c r="L8" s="1292" t="s">
        <v>3</v>
      </c>
      <c r="M8" s="1292"/>
      <c r="N8" s="1292"/>
      <c r="O8" s="1292"/>
      <c r="P8" s="1292"/>
      <c r="Q8" s="1293"/>
      <c r="R8" s="1133" t="s">
        <v>972</v>
      </c>
    </row>
    <row r="9" spans="2:21" ht="14.5" customHeight="1" x14ac:dyDescent="0.25">
      <c r="B9" s="1310"/>
      <c r="C9" s="1052"/>
      <c r="D9" s="630"/>
      <c r="E9" s="1312"/>
      <c r="F9" s="1294">
        <v>0</v>
      </c>
      <c r="G9" s="1295"/>
      <c r="H9" s="1295"/>
      <c r="I9" s="1295"/>
      <c r="J9" s="1295"/>
      <c r="K9" s="1295"/>
      <c r="L9" s="1295">
        <v>6</v>
      </c>
      <c r="M9" s="1295"/>
      <c r="N9" s="1295"/>
      <c r="O9" s="1295"/>
      <c r="P9" s="1295"/>
      <c r="Q9" s="1296"/>
    </row>
    <row r="10" spans="2:21" ht="16.5" customHeight="1" x14ac:dyDescent="0.3">
      <c r="B10" s="483"/>
      <c r="C10" s="1058"/>
      <c r="D10" s="35" t="s">
        <v>16</v>
      </c>
      <c r="E10" s="85"/>
      <c r="F10" s="86"/>
      <c r="G10" s="86"/>
      <c r="H10" s="148"/>
      <c r="I10" s="148"/>
      <c r="J10" s="148"/>
      <c r="K10" s="148"/>
      <c r="L10" s="148"/>
      <c r="M10" s="148"/>
      <c r="N10" s="148"/>
      <c r="O10" s="148"/>
      <c r="P10" s="148"/>
      <c r="Q10" s="229"/>
      <c r="R10" s="34"/>
      <c r="S10" s="34"/>
      <c r="T10" s="34"/>
      <c r="U10" s="34"/>
    </row>
    <row r="11" spans="2:21" ht="52.5" customHeight="1" x14ac:dyDescent="0.25">
      <c r="B11" s="1306" t="s">
        <v>586</v>
      </c>
      <c r="C11" s="1047"/>
      <c r="D11" s="33" t="s">
        <v>538</v>
      </c>
      <c r="E11" s="1303">
        <f>1/18</f>
        <v>5.5555555555555552E-2</v>
      </c>
      <c r="F11" s="1308" t="s">
        <v>286</v>
      </c>
      <c r="G11" s="1297"/>
      <c r="H11" s="1297"/>
      <c r="I11" s="1297"/>
      <c r="J11" s="1297"/>
      <c r="K11" s="1309"/>
      <c r="L11" s="1297" t="s">
        <v>287</v>
      </c>
      <c r="M11" s="1297"/>
      <c r="N11" s="1297"/>
      <c r="O11" s="1297"/>
      <c r="P11" s="1297"/>
      <c r="Q11" s="1298"/>
      <c r="R11" s="1134" t="s">
        <v>973</v>
      </c>
      <c r="S11" s="34"/>
      <c r="T11" s="34"/>
      <c r="U11" s="34"/>
    </row>
    <row r="12" spans="2:21" ht="41.25" customHeight="1" x14ac:dyDescent="0.25">
      <c r="B12" s="1306"/>
      <c r="C12" s="1047"/>
      <c r="D12" s="33" t="s">
        <v>539</v>
      </c>
      <c r="E12" s="1304"/>
      <c r="F12" s="322" t="s">
        <v>678</v>
      </c>
      <c r="G12" s="1299" t="s">
        <v>15</v>
      </c>
      <c r="H12" s="1300"/>
      <c r="I12" s="1232" t="s">
        <v>749</v>
      </c>
      <c r="J12" s="1230"/>
      <c r="K12" s="1314"/>
      <c r="L12" s="322" t="s">
        <v>678</v>
      </c>
      <c r="M12" s="1299" t="s">
        <v>15</v>
      </c>
      <c r="N12" s="1300"/>
      <c r="O12" s="1299" t="s">
        <v>749</v>
      </c>
      <c r="P12" s="1301"/>
      <c r="Q12" s="1302"/>
      <c r="R12" s="1134" t="s">
        <v>974</v>
      </c>
      <c r="S12" s="34"/>
      <c r="T12" s="34"/>
      <c r="U12" s="34"/>
    </row>
    <row r="13" spans="2:21" ht="48" customHeight="1" x14ac:dyDescent="0.25">
      <c r="B13" s="1306"/>
      <c r="C13" s="1047"/>
      <c r="D13" s="144" t="s">
        <v>540</v>
      </c>
      <c r="E13" s="1304"/>
      <c r="F13" s="591" t="s">
        <v>542</v>
      </c>
      <c r="G13" s="636" t="s">
        <v>17</v>
      </c>
      <c r="H13" s="637" t="s">
        <v>3</v>
      </c>
      <c r="I13" s="686" t="s">
        <v>679</v>
      </c>
      <c r="J13" s="683" t="s">
        <v>17</v>
      </c>
      <c r="K13" s="637" t="s">
        <v>3</v>
      </c>
      <c r="L13" s="591" t="s">
        <v>542</v>
      </c>
      <c r="M13" s="636" t="s">
        <v>17</v>
      </c>
      <c r="N13" s="637" t="s">
        <v>3</v>
      </c>
      <c r="O13" s="686" t="s">
        <v>679</v>
      </c>
      <c r="P13" s="683" t="s">
        <v>17</v>
      </c>
      <c r="Q13" s="639" t="s">
        <v>3</v>
      </c>
      <c r="R13" s="1134" t="s">
        <v>975</v>
      </c>
      <c r="S13" s="34"/>
      <c r="T13" s="34"/>
      <c r="U13" s="34"/>
    </row>
    <row r="14" spans="2:21" x14ac:dyDescent="0.25">
      <c r="B14" s="1306"/>
      <c r="C14" s="1047"/>
      <c r="D14" s="144"/>
      <c r="E14" s="1305"/>
      <c r="F14" s="594">
        <v>0</v>
      </c>
      <c r="G14" s="583">
        <v>3</v>
      </c>
      <c r="H14" s="595">
        <v>3</v>
      </c>
      <c r="I14" s="330">
        <v>6</v>
      </c>
      <c r="J14" s="581">
        <v>6</v>
      </c>
      <c r="K14" s="596">
        <v>6</v>
      </c>
      <c r="L14" s="594">
        <v>6</v>
      </c>
      <c r="M14" s="583">
        <v>4.5</v>
      </c>
      <c r="N14" s="595">
        <v>3</v>
      </c>
      <c r="O14" s="330">
        <v>2</v>
      </c>
      <c r="P14" s="581">
        <v>1</v>
      </c>
      <c r="Q14" s="331">
        <v>0</v>
      </c>
      <c r="R14" s="34"/>
      <c r="S14" s="34"/>
      <c r="T14" s="34"/>
      <c r="U14" s="34"/>
    </row>
    <row r="15" spans="2:21" ht="55.5" customHeight="1" x14ac:dyDescent="0.25">
      <c r="B15" s="1306" t="s">
        <v>586</v>
      </c>
      <c r="C15" s="1047"/>
      <c r="D15" s="144" t="s">
        <v>797</v>
      </c>
      <c r="E15" s="1303">
        <f>1/18</f>
        <v>5.5555555555555552E-2</v>
      </c>
      <c r="F15" s="1308" t="s">
        <v>286</v>
      </c>
      <c r="G15" s="1297"/>
      <c r="H15" s="1297"/>
      <c r="I15" s="1297"/>
      <c r="J15" s="1297"/>
      <c r="K15" s="1309"/>
      <c r="L15" s="1297" t="s">
        <v>287</v>
      </c>
      <c r="M15" s="1297"/>
      <c r="N15" s="1297"/>
      <c r="O15" s="1297"/>
      <c r="P15" s="1297"/>
      <c r="Q15" s="1298"/>
      <c r="R15" s="1134" t="s">
        <v>976</v>
      </c>
      <c r="S15" s="34"/>
      <c r="T15" s="34"/>
      <c r="U15" s="34"/>
    </row>
    <row r="16" spans="2:21" ht="41.25" customHeight="1" x14ac:dyDescent="0.25">
      <c r="B16" s="1306"/>
      <c r="C16" s="1047"/>
      <c r="D16" s="144" t="s">
        <v>798</v>
      </c>
      <c r="E16" s="1304"/>
      <c r="F16" s="322" t="s">
        <v>678</v>
      </c>
      <c r="G16" s="1299" t="s">
        <v>15</v>
      </c>
      <c r="H16" s="1300"/>
      <c r="I16" s="1232" t="s">
        <v>749</v>
      </c>
      <c r="J16" s="1230"/>
      <c r="K16" s="1314"/>
      <c r="L16" s="322" t="s">
        <v>678</v>
      </c>
      <c r="M16" s="1299" t="s">
        <v>15</v>
      </c>
      <c r="N16" s="1300"/>
      <c r="O16" s="1299" t="s">
        <v>749</v>
      </c>
      <c r="P16" s="1301"/>
      <c r="Q16" s="1302"/>
      <c r="R16" s="1134" t="s">
        <v>977</v>
      </c>
      <c r="S16" s="34"/>
      <c r="T16" s="34"/>
      <c r="U16" s="34"/>
    </row>
    <row r="17" spans="2:21" ht="48" customHeight="1" x14ac:dyDescent="0.25">
      <c r="B17" s="1306"/>
      <c r="C17" s="1047"/>
      <c r="D17" s="144" t="s">
        <v>577</v>
      </c>
      <c r="E17" s="1304"/>
      <c r="F17" s="591" t="s">
        <v>542</v>
      </c>
      <c r="G17" s="636" t="s">
        <v>17</v>
      </c>
      <c r="H17" s="637" t="s">
        <v>3</v>
      </c>
      <c r="I17" s="677" t="s">
        <v>648</v>
      </c>
      <c r="J17" s="638" t="s">
        <v>17</v>
      </c>
      <c r="K17" s="637" t="s">
        <v>3</v>
      </c>
      <c r="L17" s="591" t="s">
        <v>542</v>
      </c>
      <c r="M17" s="636" t="s">
        <v>17</v>
      </c>
      <c r="N17" s="637" t="s">
        <v>3</v>
      </c>
      <c r="O17" s="677" t="s">
        <v>648</v>
      </c>
      <c r="P17" s="638" t="s">
        <v>17</v>
      </c>
      <c r="Q17" s="639" t="s">
        <v>3</v>
      </c>
      <c r="R17" s="1134" t="s">
        <v>978</v>
      </c>
      <c r="S17" s="34"/>
      <c r="T17" s="34"/>
      <c r="U17" s="34"/>
    </row>
    <row r="18" spans="2:21" ht="13.5" customHeight="1" thickBot="1" x14ac:dyDescent="0.3">
      <c r="B18" s="1307"/>
      <c r="C18" s="1048"/>
      <c r="D18" s="144"/>
      <c r="E18" s="1333"/>
      <c r="F18" s="594">
        <v>0</v>
      </c>
      <c r="G18" s="583">
        <v>3</v>
      </c>
      <c r="H18" s="595">
        <v>3</v>
      </c>
      <c r="I18" s="330">
        <v>6</v>
      </c>
      <c r="J18" s="581">
        <v>6</v>
      </c>
      <c r="K18" s="596">
        <v>6</v>
      </c>
      <c r="L18" s="594">
        <v>6</v>
      </c>
      <c r="M18" s="583">
        <v>4.5</v>
      </c>
      <c r="N18" s="595">
        <v>3</v>
      </c>
      <c r="O18" s="330">
        <v>2</v>
      </c>
      <c r="P18" s="581">
        <v>1</v>
      </c>
      <c r="Q18" s="331">
        <v>0</v>
      </c>
    </row>
    <row r="19" spans="2:21" s="15" customFormat="1" ht="25.5" customHeight="1" x14ac:dyDescent="0.25">
      <c r="D19" s="1162" t="s">
        <v>800</v>
      </c>
      <c r="E19" s="1162"/>
      <c r="F19" s="1162"/>
      <c r="G19" s="1162"/>
      <c r="H19" s="1162"/>
      <c r="I19" s="1162"/>
      <c r="J19" s="1162"/>
      <c r="K19" s="1162"/>
      <c r="L19" s="1163"/>
      <c r="M19" s="1163"/>
    </row>
    <row r="20" spans="2:21" s="15" customFormat="1" ht="22.5" customHeight="1" x14ac:dyDescent="0.25">
      <c r="D20" s="1161" t="s">
        <v>801</v>
      </c>
      <c r="E20" s="1161"/>
      <c r="F20" s="1161"/>
      <c r="G20" s="1161"/>
      <c r="H20" s="1161"/>
      <c r="I20" s="1161"/>
      <c r="J20" s="1161"/>
      <c r="K20" s="816"/>
      <c r="L20" s="816"/>
    </row>
    <row r="21" spans="2:21" x14ac:dyDescent="0.25">
      <c r="D21" s="1332"/>
      <c r="E21" s="1332"/>
      <c r="F21" s="1332"/>
      <c r="G21" s="1332"/>
      <c r="H21" s="1332"/>
      <c r="I21" s="1332"/>
      <c r="J21" s="1332"/>
      <c r="K21" s="1332"/>
      <c r="L21" s="43"/>
      <c r="M21" s="43"/>
      <c r="N21" s="43"/>
      <c r="O21" s="43"/>
      <c r="P21" s="43"/>
      <c r="Q21" s="40"/>
    </row>
    <row r="22" spans="2:21" x14ac:dyDescent="0.25">
      <c r="D22" s="51"/>
      <c r="E22" s="88"/>
    </row>
  </sheetData>
  <mergeCells count="42">
    <mergeCell ref="D21:K21"/>
    <mergeCell ref="F15:K15"/>
    <mergeCell ref="L15:Q15"/>
    <mergeCell ref="I16:K16"/>
    <mergeCell ref="E15:E18"/>
    <mergeCell ref="D19:M19"/>
    <mergeCell ref="D20:J20"/>
    <mergeCell ref="M16:N16"/>
    <mergeCell ref="O16:Q16"/>
    <mergeCell ref="D1:Q1"/>
    <mergeCell ref="D2:D3"/>
    <mergeCell ref="F2:Q3"/>
    <mergeCell ref="E5:E7"/>
    <mergeCell ref="L6:N6"/>
    <mergeCell ref="P7:Q7"/>
    <mergeCell ref="L7:N7"/>
    <mergeCell ref="I6:K6"/>
    <mergeCell ref="F5:K5"/>
    <mergeCell ref="L5:Q5"/>
    <mergeCell ref="P6:Q6"/>
    <mergeCell ref="E2:E3"/>
    <mergeCell ref="F6:H6"/>
    <mergeCell ref="F7:H7"/>
    <mergeCell ref="I7:K7"/>
    <mergeCell ref="B2:C2"/>
    <mergeCell ref="E11:E14"/>
    <mergeCell ref="B15:B18"/>
    <mergeCell ref="B11:B14"/>
    <mergeCell ref="G16:H16"/>
    <mergeCell ref="F11:K11"/>
    <mergeCell ref="B5:B7"/>
    <mergeCell ref="B8:B9"/>
    <mergeCell ref="E8:E9"/>
    <mergeCell ref="F8:K8"/>
    <mergeCell ref="I12:K12"/>
    <mergeCell ref="L8:Q8"/>
    <mergeCell ref="F9:K9"/>
    <mergeCell ref="L9:Q9"/>
    <mergeCell ref="L11:Q11"/>
    <mergeCell ref="G12:H12"/>
    <mergeCell ref="M12:N12"/>
    <mergeCell ref="O12:Q12"/>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R15"/>
  <sheetViews>
    <sheetView zoomScale="70" zoomScaleNormal="70" workbookViewId="0">
      <selection activeCell="F5" sqref="F5:K5"/>
    </sheetView>
  </sheetViews>
  <sheetFormatPr defaultColWidth="9.1796875" defaultRowHeight="12.5" x14ac:dyDescent="0.25"/>
  <cols>
    <col min="1" max="1" width="3.1796875" style="3" customWidth="1"/>
    <col min="2" max="3" width="7.1796875" style="3" customWidth="1"/>
    <col min="4" max="4" width="57.1796875" style="3" customWidth="1"/>
    <col min="5" max="5" width="8.54296875" style="31" customWidth="1"/>
    <col min="6" max="6" width="12.453125" style="3" customWidth="1"/>
    <col min="7" max="7" width="10.1796875" style="3" customWidth="1"/>
    <col min="8" max="8" width="8.7265625" style="3" customWidth="1"/>
    <col min="9" max="9" width="10.26953125" style="3" customWidth="1"/>
    <col min="10" max="10" width="9.7265625" style="3" customWidth="1"/>
    <col min="11" max="11" width="7" style="3" customWidth="1"/>
    <col min="12" max="12" width="11.7265625" style="3" customWidth="1"/>
    <col min="13" max="13" width="9.1796875" style="3"/>
    <col min="14" max="14" width="7.453125" style="3" customWidth="1"/>
    <col min="15" max="16" width="9.1796875" style="3"/>
    <col min="17" max="17" width="7.54296875" style="3" customWidth="1"/>
    <col min="18" max="18" width="42.7265625" style="3" customWidth="1"/>
    <col min="19" max="16384" width="9.1796875" style="3"/>
  </cols>
  <sheetData>
    <row r="1" spans="2:18" s="75" customFormat="1" ht="22.5" customHeight="1" thickBot="1" x14ac:dyDescent="0.3">
      <c r="D1" s="1347" t="s">
        <v>900</v>
      </c>
      <c r="E1" s="1348"/>
      <c r="F1" s="1348"/>
      <c r="G1" s="1348"/>
      <c r="H1" s="1348"/>
      <c r="I1" s="1348"/>
      <c r="J1" s="1348"/>
      <c r="K1" s="1348"/>
      <c r="L1" s="1348"/>
      <c r="M1" s="1348"/>
      <c r="N1" s="1348"/>
      <c r="O1" s="1348"/>
      <c r="P1" s="1348"/>
      <c r="Q1" s="1348"/>
      <c r="R1" s="1142" t="s">
        <v>1299</v>
      </c>
    </row>
    <row r="2" spans="2:18" ht="22.5" customHeight="1" thickBot="1" x14ac:dyDescent="0.3">
      <c r="B2" s="1200" t="s">
        <v>348</v>
      </c>
      <c r="C2" s="1201"/>
      <c r="D2" s="1318"/>
      <c r="E2" s="1327" t="s">
        <v>350</v>
      </c>
      <c r="F2" s="1356"/>
      <c r="G2" s="1280"/>
      <c r="H2" s="1280"/>
      <c r="I2" s="1280"/>
      <c r="J2" s="1280"/>
      <c r="K2" s="1280"/>
      <c r="L2" s="1280"/>
      <c r="M2" s="1280"/>
      <c r="N2" s="1280"/>
      <c r="O2" s="1280"/>
      <c r="P2" s="1280"/>
      <c r="Q2" s="1281"/>
    </row>
    <row r="3" spans="2:18" ht="32" thickBot="1" x14ac:dyDescent="0.3">
      <c r="B3" s="1041" t="s">
        <v>347</v>
      </c>
      <c r="C3" s="1094" t="s">
        <v>328</v>
      </c>
      <c r="D3" s="1319"/>
      <c r="E3" s="1328"/>
      <c r="F3" s="1357"/>
      <c r="G3" s="1284"/>
      <c r="H3" s="1284"/>
      <c r="I3" s="1284"/>
      <c r="J3" s="1284"/>
      <c r="K3" s="1284"/>
      <c r="L3" s="1284"/>
      <c r="M3" s="1284"/>
      <c r="N3" s="1284"/>
      <c r="O3" s="1284"/>
      <c r="P3" s="1284"/>
      <c r="Q3" s="1285"/>
      <c r="R3" s="1133"/>
    </row>
    <row r="4" spans="2:18" ht="12" customHeight="1" x14ac:dyDescent="0.25">
      <c r="B4" s="481"/>
      <c r="C4" s="597"/>
      <c r="D4" s="339" t="s">
        <v>299</v>
      </c>
      <c r="E4" s="598"/>
      <c r="F4" s="1344"/>
      <c r="G4" s="1344"/>
      <c r="H4" s="1345"/>
      <c r="I4" s="1345"/>
      <c r="J4" s="1345"/>
      <c r="K4" s="1345"/>
      <c r="L4" s="1345"/>
      <c r="M4" s="1345"/>
      <c r="N4" s="1345"/>
      <c r="O4" s="1345"/>
      <c r="P4" s="1345"/>
      <c r="Q4" s="1349"/>
    </row>
    <row r="5" spans="2:18" ht="46.5" customHeight="1" x14ac:dyDescent="0.25">
      <c r="B5" s="1306" t="s">
        <v>586</v>
      </c>
      <c r="C5" s="1306"/>
      <c r="D5" s="228" t="s">
        <v>545</v>
      </c>
      <c r="E5" s="1339">
        <f>(1/18)</f>
        <v>5.5555555555555552E-2</v>
      </c>
      <c r="F5" s="1308" t="s">
        <v>286</v>
      </c>
      <c r="G5" s="1297"/>
      <c r="H5" s="1297"/>
      <c r="I5" s="1297"/>
      <c r="J5" s="1297"/>
      <c r="K5" s="1309"/>
      <c r="L5" s="1297" t="s">
        <v>287</v>
      </c>
      <c r="M5" s="1297"/>
      <c r="N5" s="1297"/>
      <c r="O5" s="1297"/>
      <c r="P5" s="1297"/>
      <c r="Q5" s="1298"/>
      <c r="R5" s="1133" t="s">
        <v>979</v>
      </c>
    </row>
    <row r="6" spans="2:18" ht="36.75" customHeight="1" x14ac:dyDescent="0.25">
      <c r="B6" s="1306"/>
      <c r="C6" s="1306"/>
      <c r="D6" s="376" t="s">
        <v>546</v>
      </c>
      <c r="E6" s="1340"/>
      <c r="F6" s="591" t="s">
        <v>680</v>
      </c>
      <c r="G6" s="1336" t="s">
        <v>17</v>
      </c>
      <c r="H6" s="1354"/>
      <c r="I6" s="1336" t="s">
        <v>3</v>
      </c>
      <c r="J6" s="1337"/>
      <c r="K6" s="1338"/>
      <c r="L6" s="591" t="s">
        <v>680</v>
      </c>
      <c r="M6" s="1336" t="s">
        <v>17</v>
      </c>
      <c r="N6" s="1354"/>
      <c r="O6" s="1336" t="s">
        <v>3</v>
      </c>
      <c r="P6" s="1337"/>
      <c r="Q6" s="1355"/>
      <c r="R6" s="1133" t="s">
        <v>980</v>
      </c>
    </row>
    <row r="7" spans="2:18" ht="53.5" customHeight="1" x14ac:dyDescent="0.25">
      <c r="B7" s="1306"/>
      <c r="C7" s="1306"/>
      <c r="D7" s="593" t="s">
        <v>547</v>
      </c>
      <c r="E7" s="1340"/>
      <c r="F7" s="591" t="s">
        <v>542</v>
      </c>
      <c r="G7" s="726" t="s">
        <v>17</v>
      </c>
      <c r="H7" s="729" t="s">
        <v>3</v>
      </c>
      <c r="I7" s="591" t="s">
        <v>679</v>
      </c>
      <c r="J7" s="726" t="s">
        <v>17</v>
      </c>
      <c r="K7" s="729" t="s">
        <v>3</v>
      </c>
      <c r="L7" s="591" t="s">
        <v>542</v>
      </c>
      <c r="M7" s="726" t="s">
        <v>17</v>
      </c>
      <c r="N7" s="729" t="s">
        <v>3</v>
      </c>
      <c r="O7" s="591" t="s">
        <v>679</v>
      </c>
      <c r="P7" s="726" t="s">
        <v>17</v>
      </c>
      <c r="Q7" s="735" t="s">
        <v>3</v>
      </c>
      <c r="R7" s="1133" t="s">
        <v>981</v>
      </c>
    </row>
    <row r="8" spans="2:18" ht="14.5" customHeight="1" x14ac:dyDescent="0.25">
      <c r="B8" s="1306"/>
      <c r="C8" s="1306"/>
      <c r="D8" s="593"/>
      <c r="E8" s="1341"/>
      <c r="F8" s="594">
        <v>0</v>
      </c>
      <c r="G8" s="734">
        <v>3</v>
      </c>
      <c r="H8" s="595">
        <v>3</v>
      </c>
      <c r="I8" s="330">
        <v>6</v>
      </c>
      <c r="J8" s="731">
        <v>6</v>
      </c>
      <c r="K8" s="596">
        <v>6</v>
      </c>
      <c r="L8" s="594">
        <v>6</v>
      </c>
      <c r="M8" s="734">
        <v>4.5</v>
      </c>
      <c r="N8" s="595">
        <v>3</v>
      </c>
      <c r="O8" s="330">
        <v>2</v>
      </c>
      <c r="P8" s="731">
        <v>1</v>
      </c>
      <c r="Q8" s="331">
        <v>0</v>
      </c>
    </row>
    <row r="9" spans="2:18" ht="63.75" customHeight="1" x14ac:dyDescent="0.25">
      <c r="B9" s="1306" t="s">
        <v>586</v>
      </c>
      <c r="C9" s="723"/>
      <c r="D9" s="228" t="s">
        <v>543</v>
      </c>
      <c r="E9" s="1339">
        <f>(1/18)</f>
        <v>5.5555555555555552E-2</v>
      </c>
      <c r="F9" s="1350" t="s">
        <v>286</v>
      </c>
      <c r="G9" s="1351"/>
      <c r="H9" s="1351"/>
      <c r="I9" s="1351"/>
      <c r="J9" s="1352"/>
      <c r="K9" s="727"/>
      <c r="L9" s="1351" t="s">
        <v>794</v>
      </c>
      <c r="M9" s="1351"/>
      <c r="N9" s="1351"/>
      <c r="O9" s="1351"/>
      <c r="P9" s="1351"/>
      <c r="Q9" s="1353"/>
      <c r="R9" s="1133" t="s">
        <v>982</v>
      </c>
    </row>
    <row r="10" spans="2:18" ht="50.25" customHeight="1" x14ac:dyDescent="0.25">
      <c r="B10" s="1310"/>
      <c r="C10" s="724"/>
      <c r="D10" s="228" t="s">
        <v>544</v>
      </c>
      <c r="E10" s="1340"/>
      <c r="F10" s="728" t="s">
        <v>2</v>
      </c>
      <c r="G10" s="726"/>
      <c r="H10" s="1337" t="s">
        <v>289</v>
      </c>
      <c r="I10" s="1337"/>
      <c r="J10" s="1343"/>
      <c r="K10" s="725"/>
      <c r="L10" s="725" t="s">
        <v>2</v>
      </c>
      <c r="M10" s="725"/>
      <c r="N10" s="725"/>
      <c r="O10" s="1301" t="s">
        <v>289</v>
      </c>
      <c r="P10" s="1301"/>
      <c r="Q10" s="1302"/>
      <c r="R10" s="1133" t="s">
        <v>983</v>
      </c>
    </row>
    <row r="11" spans="2:18" ht="13" thickBot="1" x14ac:dyDescent="0.3">
      <c r="B11" s="1346"/>
      <c r="C11" s="730"/>
      <c r="D11" s="736"/>
      <c r="E11" s="1358"/>
      <c r="F11" s="732">
        <v>0</v>
      </c>
      <c r="G11" s="733"/>
      <c r="H11" s="1334">
        <v>6</v>
      </c>
      <c r="I11" s="1334"/>
      <c r="J11" s="1342"/>
      <c r="K11" s="733"/>
      <c r="L11" s="733">
        <v>6</v>
      </c>
      <c r="M11" s="733"/>
      <c r="N11" s="733"/>
      <c r="O11" s="1334">
        <v>0</v>
      </c>
      <c r="P11" s="1334"/>
      <c r="Q11" s="1335"/>
    </row>
    <row r="12" spans="2:18" s="15" customFormat="1" ht="30" customHeight="1" x14ac:dyDescent="0.25">
      <c r="D12" s="1162" t="s">
        <v>800</v>
      </c>
      <c r="E12" s="1162"/>
      <c r="F12" s="1162"/>
      <c r="G12" s="1162"/>
      <c r="H12" s="1162"/>
      <c r="I12" s="1162"/>
      <c r="J12" s="1162"/>
      <c r="K12" s="1162"/>
      <c r="L12" s="1163"/>
      <c r="M12" s="1163"/>
    </row>
    <row r="13" spans="2:18" s="15" customFormat="1" ht="16" customHeight="1" x14ac:dyDescent="0.25">
      <c r="D13" s="1161" t="s">
        <v>801</v>
      </c>
      <c r="E13" s="1161"/>
      <c r="F13" s="1161"/>
      <c r="G13" s="1161"/>
      <c r="H13" s="1161"/>
      <c r="I13" s="1161"/>
      <c r="J13" s="1161"/>
      <c r="K13" s="816"/>
      <c r="L13" s="816"/>
    </row>
    <row r="14" spans="2:18" x14ac:dyDescent="0.25">
      <c r="D14" s="1332"/>
      <c r="E14" s="1332"/>
      <c r="F14" s="1332"/>
      <c r="G14" s="1332"/>
      <c r="H14" s="1332"/>
      <c r="I14" s="43"/>
      <c r="J14" s="43"/>
      <c r="K14" s="43"/>
    </row>
    <row r="15" spans="2:18" x14ac:dyDescent="0.25">
      <c r="D15" s="51"/>
    </row>
  </sheetData>
  <mergeCells count="33">
    <mergeCell ref="D1:Q1"/>
    <mergeCell ref="L4:M4"/>
    <mergeCell ref="N4:O4"/>
    <mergeCell ref="P4:Q4"/>
    <mergeCell ref="F9:J9"/>
    <mergeCell ref="L9:Q9"/>
    <mergeCell ref="M6:N6"/>
    <mergeCell ref="O6:Q6"/>
    <mergeCell ref="D2:D3"/>
    <mergeCell ref="F2:K3"/>
    <mergeCell ref="E2:E3"/>
    <mergeCell ref="F5:K5"/>
    <mergeCell ref="L2:Q3"/>
    <mergeCell ref="J4:K4"/>
    <mergeCell ref="E9:E11"/>
    <mergeCell ref="G6:H6"/>
    <mergeCell ref="B9:B11"/>
    <mergeCell ref="B5:B8"/>
    <mergeCell ref="C5:C6"/>
    <mergeCell ref="C7:C8"/>
    <mergeCell ref="B2:C2"/>
    <mergeCell ref="D14:H14"/>
    <mergeCell ref="F4:G4"/>
    <mergeCell ref="H4:I4"/>
    <mergeCell ref="D12:M12"/>
    <mergeCell ref="D13:J13"/>
    <mergeCell ref="O10:Q10"/>
    <mergeCell ref="O11:Q11"/>
    <mergeCell ref="I6:K6"/>
    <mergeCell ref="L5:Q5"/>
    <mergeCell ref="E5:E8"/>
    <mergeCell ref="H11:J11"/>
    <mergeCell ref="H10:J10"/>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B1:Q21"/>
  <sheetViews>
    <sheetView zoomScale="70" zoomScaleNormal="70" zoomScalePageLayoutView="90" workbookViewId="0">
      <selection activeCell="N1" sqref="N1"/>
    </sheetView>
  </sheetViews>
  <sheetFormatPr defaultColWidth="9.1796875" defaultRowHeight="12.5" x14ac:dyDescent="0.25"/>
  <cols>
    <col min="1" max="1" width="3.1796875" style="3" customWidth="1"/>
    <col min="2" max="2" width="14.453125" style="3" customWidth="1"/>
    <col min="3" max="3" width="12.453125" style="3" customWidth="1"/>
    <col min="4" max="4" width="62.453125" style="3" customWidth="1"/>
    <col min="5" max="5" width="8.54296875" style="31" customWidth="1"/>
    <col min="6" max="13" width="10.7265625" style="3" customWidth="1"/>
    <col min="14" max="14" width="33.7265625" style="3" customWidth="1"/>
    <col min="15" max="16384" width="9.1796875" style="3"/>
  </cols>
  <sheetData>
    <row r="1" spans="2:17" s="75" customFormat="1" ht="22.5" customHeight="1" thickBot="1" x14ac:dyDescent="0.3">
      <c r="D1" s="1347" t="s">
        <v>901</v>
      </c>
      <c r="E1" s="1348"/>
      <c r="F1" s="1348"/>
      <c r="G1" s="1348"/>
      <c r="H1" s="1348"/>
      <c r="I1" s="1348"/>
      <c r="J1" s="1348"/>
      <c r="K1" s="1348"/>
      <c r="L1" s="1348"/>
      <c r="M1" s="1348"/>
      <c r="N1" s="1143" t="s">
        <v>1299</v>
      </c>
      <c r="O1" s="602"/>
      <c r="P1" s="602"/>
      <c r="Q1" s="602"/>
    </row>
    <row r="2" spans="2:17" ht="22.5" customHeight="1" thickBot="1" x14ac:dyDescent="0.3">
      <c r="B2" s="1200" t="s">
        <v>348</v>
      </c>
      <c r="C2" s="1201"/>
      <c r="D2" s="1359"/>
      <c r="E2" s="1327" t="s">
        <v>350</v>
      </c>
      <c r="F2" s="1280" t="s">
        <v>0</v>
      </c>
      <c r="G2" s="1280"/>
      <c r="H2" s="1280"/>
      <c r="I2" s="1280"/>
      <c r="J2" s="1280"/>
      <c r="K2" s="1280"/>
      <c r="L2" s="1280"/>
      <c r="M2" s="1281"/>
    </row>
    <row r="3" spans="2:17" ht="24.75" customHeight="1" thickBot="1" x14ac:dyDescent="0.3">
      <c r="B3" s="1091" t="s">
        <v>347</v>
      </c>
      <c r="C3" s="1094" t="s">
        <v>328</v>
      </c>
      <c r="D3" s="1360"/>
      <c r="E3" s="1328"/>
      <c r="F3" s="1284"/>
      <c r="G3" s="1284"/>
      <c r="H3" s="1284"/>
      <c r="I3" s="1284"/>
      <c r="J3" s="1284"/>
      <c r="K3" s="1284"/>
      <c r="L3" s="1284"/>
      <c r="M3" s="1285"/>
      <c r="N3" s="1133"/>
    </row>
    <row r="4" spans="2:17" x14ac:dyDescent="0.25">
      <c r="B4" s="485"/>
      <c r="C4" s="1095"/>
      <c r="D4" s="883" t="s">
        <v>5</v>
      </c>
      <c r="E4" s="123"/>
      <c r="F4" s="784"/>
      <c r="G4" s="784"/>
      <c r="H4" s="784"/>
      <c r="I4" s="784"/>
      <c r="J4" s="784"/>
      <c r="K4" s="784"/>
      <c r="L4" s="784"/>
      <c r="M4" s="785"/>
    </row>
    <row r="5" spans="2:17" ht="23.25" customHeight="1" x14ac:dyDescent="0.25">
      <c r="B5" s="1306" t="s">
        <v>586</v>
      </c>
      <c r="C5" s="1096"/>
      <c r="D5" s="884" t="s">
        <v>292</v>
      </c>
      <c r="E5" s="1303">
        <f>1/18</f>
        <v>5.5555555555555552E-2</v>
      </c>
      <c r="F5" s="1361" t="s">
        <v>658</v>
      </c>
      <c r="G5" s="1362"/>
      <c r="H5" s="1362"/>
      <c r="I5" s="1362"/>
      <c r="J5" s="1363" t="s">
        <v>155</v>
      </c>
      <c r="K5" s="1364"/>
      <c r="L5" s="1364"/>
      <c r="M5" s="1365"/>
    </row>
    <row r="6" spans="2:17" ht="84" customHeight="1" x14ac:dyDescent="0.25">
      <c r="B6" s="1306"/>
      <c r="C6" s="1096"/>
      <c r="D6" s="884" t="s">
        <v>18</v>
      </c>
      <c r="E6" s="1304"/>
      <c r="F6" s="791" t="s">
        <v>654</v>
      </c>
      <c r="G6" s="787" t="s">
        <v>655</v>
      </c>
      <c r="H6" s="787" t="s">
        <v>656</v>
      </c>
      <c r="I6" s="233" t="s">
        <v>657</v>
      </c>
      <c r="J6" s="791" t="s">
        <v>654</v>
      </c>
      <c r="K6" s="787" t="s">
        <v>655</v>
      </c>
      <c r="L6" s="787" t="s">
        <v>656</v>
      </c>
      <c r="M6" s="835" t="s">
        <v>657</v>
      </c>
      <c r="N6" s="1133" t="s">
        <v>984</v>
      </c>
    </row>
    <row r="7" spans="2:17" x14ac:dyDescent="0.25">
      <c r="B7" s="1306"/>
      <c r="C7" s="1096"/>
      <c r="D7" s="885"/>
      <c r="E7" s="1304"/>
      <c r="F7" s="856">
        <v>0</v>
      </c>
      <c r="G7" s="843">
        <v>2</v>
      </c>
      <c r="H7" s="843">
        <v>4</v>
      </c>
      <c r="I7" s="843">
        <v>6</v>
      </c>
      <c r="J7" s="790">
        <v>4</v>
      </c>
      <c r="K7" s="843">
        <v>0</v>
      </c>
      <c r="L7" s="843">
        <v>2</v>
      </c>
      <c r="M7" s="844">
        <v>6</v>
      </c>
    </row>
    <row r="8" spans="2:17" ht="23.25" customHeight="1" x14ac:dyDescent="0.25">
      <c r="B8" s="1306"/>
      <c r="C8" s="1096"/>
      <c r="D8" s="884" t="s">
        <v>292</v>
      </c>
      <c r="E8" s="1304"/>
      <c r="F8" s="1361" t="s">
        <v>659</v>
      </c>
      <c r="G8" s="1362"/>
      <c r="H8" s="1362"/>
      <c r="I8" s="1362"/>
      <c r="J8" s="1363" t="s">
        <v>660</v>
      </c>
      <c r="K8" s="1364"/>
      <c r="L8" s="1364"/>
      <c r="M8" s="1365"/>
    </row>
    <row r="9" spans="2:17" ht="84" customHeight="1" x14ac:dyDescent="0.25">
      <c r="B9" s="1306"/>
      <c r="C9" s="1096"/>
      <c r="D9" s="884" t="s">
        <v>18</v>
      </c>
      <c r="E9" s="1304"/>
      <c r="F9" s="791" t="s">
        <v>654</v>
      </c>
      <c r="G9" s="787" t="s">
        <v>655</v>
      </c>
      <c r="H9" s="787" t="s">
        <v>656</v>
      </c>
      <c r="I9" s="233" t="s">
        <v>657</v>
      </c>
      <c r="J9" s="791" t="s">
        <v>654</v>
      </c>
      <c r="K9" s="787" t="s">
        <v>655</v>
      </c>
      <c r="L9" s="787" t="s">
        <v>656</v>
      </c>
      <c r="M9" s="835" t="s">
        <v>657</v>
      </c>
      <c r="N9" s="1133" t="s">
        <v>984</v>
      </c>
    </row>
    <row r="10" spans="2:17" x14ac:dyDescent="0.25">
      <c r="B10" s="486"/>
      <c r="C10" s="1097"/>
      <c r="D10" s="885"/>
      <c r="E10" s="1305"/>
      <c r="F10" s="796">
        <v>4</v>
      </c>
      <c r="G10" s="797">
        <v>2</v>
      </c>
      <c r="H10" s="797">
        <v>0</v>
      </c>
      <c r="I10" s="797">
        <v>6</v>
      </c>
      <c r="J10" s="790">
        <v>6</v>
      </c>
      <c r="K10" s="797">
        <v>4</v>
      </c>
      <c r="L10" s="797">
        <v>2</v>
      </c>
      <c r="M10" s="824">
        <v>0</v>
      </c>
    </row>
    <row r="11" spans="2:17" ht="14.25" customHeight="1" x14ac:dyDescent="0.25">
      <c r="B11" s="483"/>
      <c r="C11" s="1098"/>
      <c r="D11" s="883" t="s">
        <v>4</v>
      </c>
      <c r="E11" s="139"/>
      <c r="F11" s="146"/>
      <c r="G11" s="807"/>
      <c r="H11" s="807"/>
      <c r="I11" s="807"/>
      <c r="J11" s="1344"/>
      <c r="K11" s="1344"/>
      <c r="L11" s="1344"/>
      <c r="M11" s="1366"/>
    </row>
    <row r="12" spans="2:17" ht="15" customHeight="1" x14ac:dyDescent="0.25">
      <c r="B12" s="1306" t="s">
        <v>586</v>
      </c>
      <c r="C12" s="1096"/>
      <c r="D12" s="884" t="s">
        <v>293</v>
      </c>
      <c r="E12" s="1303">
        <f>1/18</f>
        <v>5.5555555555555552E-2</v>
      </c>
      <c r="F12" s="1361" t="s">
        <v>658</v>
      </c>
      <c r="G12" s="1362"/>
      <c r="H12" s="1362"/>
      <c r="I12" s="1362"/>
      <c r="J12" s="1363" t="s">
        <v>155</v>
      </c>
      <c r="K12" s="1364"/>
      <c r="L12" s="1364"/>
      <c r="M12" s="1365"/>
    </row>
    <row r="13" spans="2:17" ht="84" customHeight="1" x14ac:dyDescent="0.25">
      <c r="B13" s="1306"/>
      <c r="C13" s="1096"/>
      <c r="D13" s="884" t="s">
        <v>19</v>
      </c>
      <c r="E13" s="1304"/>
      <c r="F13" s="791" t="s">
        <v>654</v>
      </c>
      <c r="G13" s="787" t="s">
        <v>655</v>
      </c>
      <c r="H13" s="787" t="s">
        <v>656</v>
      </c>
      <c r="I13" s="233" t="s">
        <v>657</v>
      </c>
      <c r="J13" s="791" t="s">
        <v>654</v>
      </c>
      <c r="K13" s="787" t="s">
        <v>655</v>
      </c>
      <c r="L13" s="787" t="s">
        <v>656</v>
      </c>
      <c r="M13" s="835" t="s">
        <v>657</v>
      </c>
      <c r="N13" s="1133" t="s">
        <v>985</v>
      </c>
    </row>
    <row r="14" spans="2:17" x14ac:dyDescent="0.25">
      <c r="B14" s="1306"/>
      <c r="C14" s="1096"/>
      <c r="D14" s="884"/>
      <c r="E14" s="1304"/>
      <c r="F14" s="856">
        <v>0</v>
      </c>
      <c r="G14" s="843">
        <v>2</v>
      </c>
      <c r="H14" s="843">
        <v>4</v>
      </c>
      <c r="I14" s="843">
        <v>6</v>
      </c>
      <c r="J14" s="790">
        <v>4</v>
      </c>
      <c r="K14" s="843">
        <v>0</v>
      </c>
      <c r="L14" s="843">
        <v>2</v>
      </c>
      <c r="M14" s="844">
        <v>6</v>
      </c>
    </row>
    <row r="15" spans="2:17" ht="20.25" customHeight="1" x14ac:dyDescent="0.25">
      <c r="B15" s="1306"/>
      <c r="C15" s="1096"/>
      <c r="D15" s="884" t="s">
        <v>293</v>
      </c>
      <c r="E15" s="1304"/>
      <c r="F15" s="1361" t="s">
        <v>659</v>
      </c>
      <c r="G15" s="1362"/>
      <c r="H15" s="1362"/>
      <c r="I15" s="1362"/>
      <c r="J15" s="1363" t="s">
        <v>660</v>
      </c>
      <c r="K15" s="1364"/>
      <c r="L15" s="1364"/>
      <c r="M15" s="1365"/>
    </row>
    <row r="16" spans="2:17" ht="84" customHeight="1" x14ac:dyDescent="0.25">
      <c r="B16" s="1306"/>
      <c r="C16" s="1096"/>
      <c r="D16" s="884" t="s">
        <v>19</v>
      </c>
      <c r="E16" s="1304"/>
      <c r="F16" s="791" t="s">
        <v>654</v>
      </c>
      <c r="G16" s="787" t="s">
        <v>655</v>
      </c>
      <c r="H16" s="787" t="s">
        <v>656</v>
      </c>
      <c r="I16" s="233" t="s">
        <v>657</v>
      </c>
      <c r="J16" s="791" t="s">
        <v>654</v>
      </c>
      <c r="K16" s="787" t="s">
        <v>655</v>
      </c>
      <c r="L16" s="787" t="s">
        <v>656</v>
      </c>
      <c r="M16" s="835" t="s">
        <v>657</v>
      </c>
      <c r="N16" s="1133" t="s">
        <v>985</v>
      </c>
    </row>
    <row r="17" spans="2:13" ht="13" thickBot="1" x14ac:dyDescent="0.3">
      <c r="B17" s="1307"/>
      <c r="C17" s="1099"/>
      <c r="D17" s="886"/>
      <c r="E17" s="1333"/>
      <c r="F17" s="188">
        <v>4</v>
      </c>
      <c r="G17" s="189">
        <v>2</v>
      </c>
      <c r="H17" s="189">
        <v>0</v>
      </c>
      <c r="I17" s="234">
        <v>6</v>
      </c>
      <c r="J17" s="189">
        <v>6</v>
      </c>
      <c r="K17" s="189">
        <v>4</v>
      </c>
      <c r="L17" s="189">
        <v>2</v>
      </c>
      <c r="M17" s="190">
        <v>0</v>
      </c>
    </row>
    <row r="18" spans="2:13" ht="13" thickBot="1" x14ac:dyDescent="0.3">
      <c r="D18" s="38" t="s">
        <v>8</v>
      </c>
      <c r="E18" s="39"/>
      <c r="F18" s="78"/>
      <c r="G18" s="1367" t="s">
        <v>354</v>
      </c>
      <c r="H18" s="1367"/>
      <c r="I18" s="1367"/>
      <c r="J18" s="1367"/>
      <c r="K18" s="1367"/>
      <c r="L18" s="1367"/>
      <c r="M18" s="1367"/>
    </row>
    <row r="19" spans="2:13" s="15" customFormat="1" ht="18.649999999999999" customHeight="1" x14ac:dyDescent="0.25">
      <c r="D19" s="1162" t="s">
        <v>800</v>
      </c>
      <c r="E19" s="1162"/>
      <c r="F19" s="1162"/>
      <c r="G19" s="1162"/>
      <c r="H19" s="1162"/>
      <c r="I19" s="1162"/>
      <c r="J19" s="1162"/>
      <c r="K19" s="1162"/>
      <c r="L19" s="1163"/>
      <c r="M19" s="1163"/>
    </row>
    <row r="20" spans="2:13" s="15" customFormat="1" ht="16" customHeight="1" x14ac:dyDescent="0.25">
      <c r="D20" s="1161" t="s">
        <v>801</v>
      </c>
      <c r="E20" s="1161"/>
      <c r="F20" s="1161"/>
      <c r="G20" s="1161"/>
      <c r="H20" s="1161"/>
      <c r="I20" s="1161"/>
      <c r="J20" s="1161"/>
      <c r="K20" s="816"/>
      <c r="L20" s="816"/>
    </row>
    <row r="21" spans="2:13" x14ac:dyDescent="0.25">
      <c r="D21" s="51"/>
    </row>
  </sheetData>
  <mergeCells count="22">
    <mergeCell ref="B2:C2"/>
    <mergeCell ref="G18:M18"/>
    <mergeCell ref="E12:E17"/>
    <mergeCell ref="E5:E10"/>
    <mergeCell ref="B12:B17"/>
    <mergeCell ref="B5:B9"/>
    <mergeCell ref="D20:J20"/>
    <mergeCell ref="D1:M1"/>
    <mergeCell ref="D2:D3"/>
    <mergeCell ref="F2:M3"/>
    <mergeCell ref="E2:E3"/>
    <mergeCell ref="F5:I5"/>
    <mergeCell ref="J5:M5"/>
    <mergeCell ref="D19:M19"/>
    <mergeCell ref="F8:I8"/>
    <mergeCell ref="J8:M8"/>
    <mergeCell ref="J11:K11"/>
    <mergeCell ref="L11:M11"/>
    <mergeCell ref="F12:I12"/>
    <mergeCell ref="J12:M12"/>
    <mergeCell ref="F15:I15"/>
    <mergeCell ref="J15:M15"/>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23330-2751-4D7A-8190-6ECFFCCEBEC1}">
  <sheetPr codeName="Sheet31"/>
  <dimension ref="B1:R27"/>
  <sheetViews>
    <sheetView zoomScale="70" zoomScaleNormal="70" zoomScalePageLayoutView="20" workbookViewId="0">
      <selection activeCell="N1" sqref="N1"/>
    </sheetView>
  </sheetViews>
  <sheetFormatPr defaultColWidth="9.1796875" defaultRowHeight="12.5" x14ac:dyDescent="0.25"/>
  <cols>
    <col min="1" max="1" width="3.1796875" style="3" customWidth="1"/>
    <col min="2" max="2" width="9.7265625" style="3" customWidth="1"/>
    <col min="3" max="3" width="12.1796875" style="3" customWidth="1"/>
    <col min="4" max="4" width="55.453125" style="3" customWidth="1"/>
    <col min="5" max="5" width="8.54296875" style="31" customWidth="1"/>
    <col min="6" max="6" width="15.7265625" style="781" customWidth="1"/>
    <col min="7" max="7" width="9.26953125" style="781" customWidth="1"/>
    <col min="8" max="9" width="12.7265625" style="782" customWidth="1"/>
    <col min="10" max="10" width="10.81640625" style="782" customWidth="1"/>
    <col min="11" max="11" width="9.26953125" style="782" customWidth="1"/>
    <col min="12" max="12" width="13.7265625" style="782" customWidth="1"/>
    <col min="13" max="13" width="14.7265625" style="782" customWidth="1"/>
    <col min="14" max="14" width="49.81640625" style="3" customWidth="1"/>
    <col min="15" max="16384" width="9.1796875" style="3"/>
  </cols>
  <sheetData>
    <row r="1" spans="2:14" s="75" customFormat="1" ht="18.75" customHeight="1" thickBot="1" x14ac:dyDescent="0.3">
      <c r="D1" s="1347" t="s">
        <v>902</v>
      </c>
      <c r="E1" s="1387"/>
      <c r="F1" s="1387"/>
      <c r="G1" s="1387"/>
      <c r="H1" s="1387"/>
      <c r="I1" s="1387"/>
      <c r="J1" s="1387"/>
      <c r="K1" s="1387"/>
      <c r="L1" s="1387"/>
      <c r="M1" s="1388"/>
      <c r="N1" s="1142" t="s">
        <v>1299</v>
      </c>
    </row>
    <row r="2" spans="2:14" ht="13" thickBot="1" x14ac:dyDescent="0.3">
      <c r="B2" s="1368" t="s">
        <v>348</v>
      </c>
      <c r="C2" s="1369"/>
      <c r="D2" s="34"/>
      <c r="E2" s="1206" t="s">
        <v>350</v>
      </c>
      <c r="F2" s="1390" t="s">
        <v>0</v>
      </c>
      <c r="G2" s="1391"/>
      <c r="H2" s="1391"/>
      <c r="I2" s="1391"/>
      <c r="J2" s="1391"/>
      <c r="K2" s="1391"/>
      <c r="L2" s="1391"/>
      <c r="M2" s="1392"/>
    </row>
    <row r="3" spans="2:14" ht="19.5" customHeight="1" x14ac:dyDescent="0.25">
      <c r="B3" s="1393" t="s">
        <v>294</v>
      </c>
      <c r="C3" s="1370" t="s">
        <v>328</v>
      </c>
      <c r="D3" s="1100"/>
      <c r="E3" s="1389"/>
      <c r="F3" s="1390"/>
      <c r="G3" s="1391"/>
      <c r="H3" s="1391"/>
      <c r="I3" s="1391"/>
      <c r="J3" s="1391"/>
      <c r="K3" s="1391"/>
      <c r="L3" s="1391"/>
      <c r="M3" s="1392"/>
      <c r="N3" s="1133"/>
    </row>
    <row r="4" spans="2:14" ht="11.25" customHeight="1" thickBot="1" x14ac:dyDescent="0.3">
      <c r="B4" s="1393"/>
      <c r="C4" s="1371"/>
      <c r="D4" s="1101"/>
      <c r="E4" s="1389"/>
      <c r="F4" s="1390"/>
      <c r="G4" s="1391"/>
      <c r="H4" s="1391"/>
      <c r="I4" s="1391"/>
      <c r="J4" s="1391"/>
      <c r="K4" s="1391"/>
      <c r="L4" s="1391"/>
      <c r="M4" s="1392"/>
    </row>
    <row r="5" spans="2:14" ht="14.25" customHeight="1" x14ac:dyDescent="0.25">
      <c r="B5" s="913"/>
      <c r="C5" s="913"/>
      <c r="D5" s="184" t="s">
        <v>21</v>
      </c>
      <c r="E5" s="914"/>
      <c r="F5" s="902"/>
      <c r="G5" s="902"/>
      <c r="H5" s="915"/>
      <c r="I5" s="916"/>
      <c r="J5" s="916"/>
      <c r="K5" s="915"/>
      <c r="L5" s="915"/>
      <c r="M5" s="917"/>
    </row>
    <row r="6" spans="2:14" ht="48" customHeight="1" x14ac:dyDescent="0.25">
      <c r="B6" s="1394" t="s">
        <v>586</v>
      </c>
      <c r="C6" s="1058"/>
      <c r="D6" s="228" t="s">
        <v>290</v>
      </c>
      <c r="E6" s="1303">
        <f>1/18</f>
        <v>5.5555555555555552E-2</v>
      </c>
      <c r="F6" s="1222" t="s">
        <v>672</v>
      </c>
      <c r="G6" s="1216"/>
      <c r="H6" s="1216"/>
      <c r="I6" s="1384"/>
      <c r="J6" s="1385" t="s">
        <v>287</v>
      </c>
      <c r="K6" s="1216"/>
      <c r="L6" s="1216"/>
      <c r="M6" s="1223"/>
      <c r="N6" s="1133" t="s">
        <v>986</v>
      </c>
    </row>
    <row r="7" spans="2:14" ht="51.75" customHeight="1" x14ac:dyDescent="0.25">
      <c r="B7" s="1394"/>
      <c r="C7" s="1058"/>
      <c r="D7" s="228" t="s">
        <v>20</v>
      </c>
      <c r="E7" s="1304"/>
      <c r="F7" s="1186" t="s">
        <v>22</v>
      </c>
      <c r="G7" s="1187"/>
      <c r="H7" s="894" t="s">
        <v>23</v>
      </c>
      <c r="I7" s="233" t="s">
        <v>289</v>
      </c>
      <c r="J7" s="1382" t="s">
        <v>22</v>
      </c>
      <c r="K7" s="1187"/>
      <c r="L7" s="894" t="s">
        <v>23</v>
      </c>
      <c r="M7" s="904" t="s">
        <v>289</v>
      </c>
      <c r="N7" s="1133" t="s">
        <v>987</v>
      </c>
    </row>
    <row r="8" spans="2:14" ht="14.15" customHeight="1" x14ac:dyDescent="0.25">
      <c r="B8" s="1394"/>
      <c r="C8" s="1058"/>
      <c r="D8" s="34"/>
      <c r="E8" s="1305"/>
      <c r="F8" s="1182">
        <v>0</v>
      </c>
      <c r="G8" s="1183"/>
      <c r="H8" s="895">
        <v>2</v>
      </c>
      <c r="I8" s="203">
        <v>6</v>
      </c>
      <c r="J8" s="1383">
        <v>6</v>
      </c>
      <c r="K8" s="1183"/>
      <c r="L8" s="895">
        <v>2</v>
      </c>
      <c r="M8" s="907">
        <v>0</v>
      </c>
    </row>
    <row r="9" spans="2:14" ht="30" x14ac:dyDescent="0.25">
      <c r="B9" s="1394" t="s">
        <v>586</v>
      </c>
      <c r="C9" s="1058"/>
      <c r="D9" s="228" t="s">
        <v>291</v>
      </c>
      <c r="E9" s="1303">
        <f>1/18</f>
        <v>5.5555555555555552E-2</v>
      </c>
      <c r="F9" s="1222" t="s">
        <v>286</v>
      </c>
      <c r="G9" s="1216"/>
      <c r="H9" s="1216"/>
      <c r="I9" s="1384"/>
      <c r="J9" s="1385" t="s">
        <v>287</v>
      </c>
      <c r="K9" s="1216"/>
      <c r="L9" s="1216"/>
      <c r="M9" s="1223"/>
      <c r="N9" s="1133" t="s">
        <v>988</v>
      </c>
    </row>
    <row r="10" spans="2:14" ht="51.75" customHeight="1" x14ac:dyDescent="0.25">
      <c r="B10" s="1394"/>
      <c r="C10" s="1058"/>
      <c r="D10" s="228" t="s">
        <v>24</v>
      </c>
      <c r="E10" s="1304"/>
      <c r="F10" s="1186" t="s">
        <v>22</v>
      </c>
      <c r="G10" s="1187"/>
      <c r="H10" s="894" t="s">
        <v>23</v>
      </c>
      <c r="I10" s="233" t="s">
        <v>289</v>
      </c>
      <c r="J10" s="1382" t="s">
        <v>22</v>
      </c>
      <c r="K10" s="1187"/>
      <c r="L10" s="894" t="s">
        <v>23</v>
      </c>
      <c r="M10" s="904" t="s">
        <v>289</v>
      </c>
      <c r="N10" s="1133" t="s">
        <v>989</v>
      </c>
    </row>
    <row r="11" spans="2:14" x14ac:dyDescent="0.25">
      <c r="B11" s="1394"/>
      <c r="C11" s="1058"/>
      <c r="D11" s="228"/>
      <c r="E11" s="1305"/>
      <c r="F11" s="1182">
        <v>0</v>
      </c>
      <c r="G11" s="1183"/>
      <c r="H11" s="895">
        <v>2</v>
      </c>
      <c r="I11" s="203">
        <v>6</v>
      </c>
      <c r="J11" s="1383">
        <v>6</v>
      </c>
      <c r="K11" s="1183"/>
      <c r="L11" s="895">
        <v>2</v>
      </c>
      <c r="M11" s="907">
        <v>0</v>
      </c>
    </row>
    <row r="12" spans="2:14" ht="11.25" customHeight="1" x14ac:dyDescent="0.25">
      <c r="B12" s="482"/>
      <c r="C12" s="482"/>
      <c r="D12" s="235" t="s">
        <v>552</v>
      </c>
      <c r="E12" s="84"/>
      <c r="F12" s="896"/>
      <c r="G12" s="897"/>
      <c r="H12" s="1030"/>
      <c r="I12" s="897"/>
      <c r="J12" s="897"/>
      <c r="K12" s="897"/>
      <c r="L12" s="897"/>
      <c r="M12" s="901"/>
    </row>
    <row r="13" spans="2:14" s="719" customFormat="1" ht="36" customHeight="1" x14ac:dyDescent="0.25">
      <c r="B13" s="482"/>
      <c r="C13" s="482"/>
      <c r="D13" s="910" t="s">
        <v>742</v>
      </c>
      <c r="E13" s="720"/>
      <c r="F13" s="1186" t="s">
        <v>3</v>
      </c>
      <c r="G13" s="1375"/>
      <c r="H13" s="1186" t="s">
        <v>2</v>
      </c>
      <c r="I13" s="1187"/>
      <c r="J13" s="1187"/>
      <c r="K13" s="1187"/>
      <c r="L13" s="1187"/>
      <c r="M13" s="1375"/>
      <c r="N13" s="1135" t="s">
        <v>990</v>
      </c>
    </row>
    <row r="14" spans="2:14" s="719" customFormat="1" ht="56.25" customHeight="1" x14ac:dyDescent="0.25">
      <c r="B14" s="482"/>
      <c r="C14" s="482"/>
      <c r="D14" s="910" t="s">
        <v>893</v>
      </c>
      <c r="E14" s="720"/>
      <c r="F14" s="1186" t="s">
        <v>11</v>
      </c>
      <c r="G14" s="1375"/>
      <c r="H14" s="894" t="s">
        <v>420</v>
      </c>
      <c r="I14" s="894" t="s">
        <v>425</v>
      </c>
      <c r="J14" s="894" t="s">
        <v>421</v>
      </c>
      <c r="K14" s="894" t="s">
        <v>422</v>
      </c>
      <c r="L14" s="894" t="s">
        <v>423</v>
      </c>
      <c r="M14" s="904" t="s">
        <v>424</v>
      </c>
    </row>
    <row r="15" spans="2:14" ht="15" customHeight="1" x14ac:dyDescent="0.25">
      <c r="B15" s="903" t="s">
        <v>586</v>
      </c>
      <c r="C15" s="1058"/>
      <c r="D15" s="36" t="s">
        <v>427</v>
      </c>
      <c r="E15" s="900">
        <f t="shared" ref="E15:E19" si="0">(1/18)</f>
        <v>5.5555555555555552E-2</v>
      </c>
      <c r="F15" s="1376">
        <v>0</v>
      </c>
      <c r="G15" s="1377"/>
      <c r="H15" s="908">
        <v>1</v>
      </c>
      <c r="I15" s="908">
        <v>2</v>
      </c>
      <c r="J15" s="908">
        <v>3</v>
      </c>
      <c r="K15" s="908">
        <v>4</v>
      </c>
      <c r="L15" s="908">
        <v>5</v>
      </c>
      <c r="M15" s="909">
        <v>6</v>
      </c>
      <c r="N15" s="1133" t="s">
        <v>992</v>
      </c>
    </row>
    <row r="16" spans="2:14" ht="15" customHeight="1" x14ac:dyDescent="0.25">
      <c r="B16" s="903" t="s">
        <v>586</v>
      </c>
      <c r="C16" s="1058"/>
      <c r="D16" s="36" t="s">
        <v>426</v>
      </c>
      <c r="E16" s="599">
        <f t="shared" si="0"/>
        <v>5.5555555555555552E-2</v>
      </c>
      <c r="F16" s="1376">
        <v>0</v>
      </c>
      <c r="G16" s="1377"/>
      <c r="H16" s="908">
        <v>1</v>
      </c>
      <c r="I16" s="908">
        <v>2</v>
      </c>
      <c r="J16" s="908">
        <v>3</v>
      </c>
      <c r="K16" s="908">
        <v>4</v>
      </c>
      <c r="L16" s="908">
        <v>5</v>
      </c>
      <c r="M16" s="909">
        <v>6</v>
      </c>
      <c r="N16" s="1133" t="s">
        <v>993</v>
      </c>
    </row>
    <row r="17" spans="2:18" ht="15" customHeight="1" x14ac:dyDescent="0.25">
      <c r="B17" s="903" t="s">
        <v>586</v>
      </c>
      <c r="C17" s="1058"/>
      <c r="D17" s="36" t="s">
        <v>428</v>
      </c>
      <c r="E17" s="599">
        <f t="shared" si="0"/>
        <v>5.5555555555555552E-2</v>
      </c>
      <c r="F17" s="1376">
        <v>0</v>
      </c>
      <c r="G17" s="1377"/>
      <c r="H17" s="908">
        <v>1</v>
      </c>
      <c r="I17" s="908">
        <v>2</v>
      </c>
      <c r="J17" s="908">
        <v>3</v>
      </c>
      <c r="K17" s="908">
        <v>4</v>
      </c>
      <c r="L17" s="908">
        <v>5</v>
      </c>
      <c r="M17" s="909">
        <v>6</v>
      </c>
      <c r="N17" s="1133" t="s">
        <v>994</v>
      </c>
    </row>
    <row r="18" spans="2:18" ht="15" customHeight="1" x14ac:dyDescent="0.25">
      <c r="B18" s="903" t="s">
        <v>586</v>
      </c>
      <c r="C18" s="1058"/>
      <c r="D18" s="36" t="s">
        <v>995</v>
      </c>
      <c r="E18" s="599">
        <f t="shared" si="0"/>
        <v>5.5555555555555552E-2</v>
      </c>
      <c r="F18" s="1376">
        <v>0</v>
      </c>
      <c r="G18" s="1377"/>
      <c r="H18" s="908">
        <v>1</v>
      </c>
      <c r="I18" s="908">
        <v>2</v>
      </c>
      <c r="J18" s="908">
        <v>3</v>
      </c>
      <c r="K18" s="908">
        <v>4</v>
      </c>
      <c r="L18" s="908">
        <v>5</v>
      </c>
      <c r="M18" s="909">
        <v>6</v>
      </c>
      <c r="N18" s="1133" t="s">
        <v>996</v>
      </c>
    </row>
    <row r="19" spans="2:18" ht="15" customHeight="1" x14ac:dyDescent="0.25">
      <c r="B19" s="903" t="s">
        <v>586</v>
      </c>
      <c r="C19" s="1058"/>
      <c r="D19" s="36" t="s">
        <v>429</v>
      </c>
      <c r="E19" s="899">
        <f t="shared" si="0"/>
        <v>5.5555555555555552E-2</v>
      </c>
      <c r="F19" s="1378">
        <v>0</v>
      </c>
      <c r="G19" s="1379"/>
      <c r="H19" s="898">
        <v>1</v>
      </c>
      <c r="I19" s="898">
        <v>2</v>
      </c>
      <c r="J19" s="898">
        <v>3</v>
      </c>
      <c r="K19" s="898">
        <v>4</v>
      </c>
      <c r="L19" s="898">
        <v>5</v>
      </c>
      <c r="M19" s="906">
        <v>6</v>
      </c>
      <c r="N19" s="1133" t="s">
        <v>991</v>
      </c>
    </row>
    <row r="20" spans="2:18" s="719" customFormat="1" ht="40" x14ac:dyDescent="0.25">
      <c r="B20" s="1395" t="s">
        <v>586</v>
      </c>
      <c r="C20" s="1059"/>
      <c r="D20" s="910" t="s">
        <v>832</v>
      </c>
      <c r="E20" s="1372">
        <f>(1/9)*(1/2)</f>
        <v>5.5555555555555552E-2</v>
      </c>
      <c r="F20" s="911" t="s">
        <v>834</v>
      </c>
      <c r="G20" s="911" t="s">
        <v>2</v>
      </c>
      <c r="H20" s="1350" t="s">
        <v>833</v>
      </c>
      <c r="I20" s="1351"/>
      <c r="J20" s="1351"/>
      <c r="K20" s="1351"/>
      <c r="L20" s="1351"/>
      <c r="M20" s="1353"/>
      <c r="N20" s="1135" t="s">
        <v>997</v>
      </c>
    </row>
    <row r="21" spans="2:18" s="719" customFormat="1" ht="38.25" customHeight="1" x14ac:dyDescent="0.25">
      <c r="B21" s="1395"/>
      <c r="C21" s="1059"/>
      <c r="D21" s="910" t="s">
        <v>746</v>
      </c>
      <c r="E21" s="1373"/>
      <c r="F21" s="912" t="s">
        <v>3</v>
      </c>
      <c r="G21" s="912" t="s">
        <v>3</v>
      </c>
      <c r="H21" s="1380" t="s">
        <v>2</v>
      </c>
      <c r="I21" s="1380"/>
      <c r="J21" s="1380"/>
      <c r="K21" s="1380"/>
      <c r="L21" s="1380"/>
      <c r="M21" s="1381"/>
      <c r="N21" s="1135" t="s">
        <v>998</v>
      </c>
    </row>
    <row r="22" spans="2:18" s="719" customFormat="1" ht="61.5" customHeight="1" x14ac:dyDescent="0.25">
      <c r="B22" s="1395"/>
      <c r="C22" s="1059"/>
      <c r="D22" s="910" t="s">
        <v>741</v>
      </c>
      <c r="E22" s="1373"/>
      <c r="F22" s="591" t="s">
        <v>11</v>
      </c>
      <c r="G22" s="591" t="s">
        <v>725</v>
      </c>
      <c r="H22" s="894" t="s">
        <v>420</v>
      </c>
      <c r="I22" s="894" t="s">
        <v>425</v>
      </c>
      <c r="J22" s="894" t="s">
        <v>421</v>
      </c>
      <c r="K22" s="894" t="s">
        <v>422</v>
      </c>
      <c r="L22" s="894" t="s">
        <v>423</v>
      </c>
      <c r="M22" s="904" t="s">
        <v>424</v>
      </c>
      <c r="N22" s="1144" t="s">
        <v>999</v>
      </c>
    </row>
    <row r="23" spans="2:18" s="719" customFormat="1" ht="13" thickBot="1" x14ac:dyDescent="0.3">
      <c r="B23" s="1396"/>
      <c r="C23" s="1060"/>
      <c r="D23" s="918"/>
      <c r="E23" s="1374"/>
      <c r="F23" s="919">
        <v>0</v>
      </c>
      <c r="G23" s="919">
        <v>3</v>
      </c>
      <c r="H23" s="905">
        <v>1</v>
      </c>
      <c r="I23" s="905">
        <v>2</v>
      </c>
      <c r="J23" s="905">
        <v>3</v>
      </c>
      <c r="K23" s="905">
        <v>4</v>
      </c>
      <c r="L23" s="905">
        <v>5</v>
      </c>
      <c r="M23" s="920">
        <v>6</v>
      </c>
    </row>
    <row r="24" spans="2:18" s="15" customFormat="1" ht="18.649999999999999" customHeight="1" x14ac:dyDescent="0.25">
      <c r="D24" s="1162" t="s">
        <v>800</v>
      </c>
      <c r="E24" s="1162"/>
      <c r="F24" s="1162"/>
      <c r="G24" s="1162"/>
      <c r="H24" s="1162"/>
      <c r="I24" s="1162"/>
      <c r="J24" s="1162"/>
      <c r="K24" s="1162"/>
      <c r="L24" s="1163"/>
      <c r="M24" s="1163"/>
    </row>
    <row r="25" spans="2:18" s="15" customFormat="1" ht="16" customHeight="1" x14ac:dyDescent="0.25">
      <c r="D25" s="1161" t="s">
        <v>801</v>
      </c>
      <c r="E25" s="1161"/>
      <c r="F25" s="1161"/>
      <c r="G25" s="1161"/>
      <c r="H25" s="1161"/>
      <c r="I25" s="1161"/>
      <c r="J25" s="1161"/>
      <c r="K25" s="816"/>
      <c r="L25" s="816"/>
    </row>
    <row r="26" spans="2:18" x14ac:dyDescent="0.25">
      <c r="D26" s="1386" t="s">
        <v>897</v>
      </c>
      <c r="E26" s="1386"/>
      <c r="F26" s="1386"/>
      <c r="G26" s="1386"/>
      <c r="H26" s="1386"/>
      <c r="I26" s="1386"/>
      <c r="J26" s="1386"/>
      <c r="K26" s="1386"/>
      <c r="L26" s="1386"/>
      <c r="M26" s="1386"/>
      <c r="N26" s="1386"/>
      <c r="O26" s="1386"/>
      <c r="P26" s="1386"/>
      <c r="Q26" s="1386"/>
      <c r="R26" s="1386"/>
    </row>
    <row r="27" spans="2:18" x14ac:dyDescent="0.25">
      <c r="D27" s="55"/>
    </row>
  </sheetData>
  <mergeCells count="37">
    <mergeCell ref="D26:R26"/>
    <mergeCell ref="D1:M1"/>
    <mergeCell ref="E2:E4"/>
    <mergeCell ref="F2:M4"/>
    <mergeCell ref="B3:B4"/>
    <mergeCell ref="B6:B8"/>
    <mergeCell ref="E6:E8"/>
    <mergeCell ref="F6:I6"/>
    <mergeCell ref="J6:M6"/>
    <mergeCell ref="F7:G7"/>
    <mergeCell ref="F15:G15"/>
    <mergeCell ref="F16:G16"/>
    <mergeCell ref="H20:M20"/>
    <mergeCell ref="B20:B23"/>
    <mergeCell ref="B9:B11"/>
    <mergeCell ref="E9:E11"/>
    <mergeCell ref="F8:G8"/>
    <mergeCell ref="F9:I9"/>
    <mergeCell ref="J9:M9"/>
    <mergeCell ref="F10:G10"/>
    <mergeCell ref="F11:G11"/>
    <mergeCell ref="B2:C2"/>
    <mergeCell ref="C3:C4"/>
    <mergeCell ref="D25:J25"/>
    <mergeCell ref="E20:E23"/>
    <mergeCell ref="F13:G13"/>
    <mergeCell ref="H13:M13"/>
    <mergeCell ref="F14:G14"/>
    <mergeCell ref="D24:M24"/>
    <mergeCell ref="F18:G18"/>
    <mergeCell ref="F19:G19"/>
    <mergeCell ref="H21:M21"/>
    <mergeCell ref="J7:K7"/>
    <mergeCell ref="J8:K8"/>
    <mergeCell ref="J10:K10"/>
    <mergeCell ref="J11:K11"/>
    <mergeCell ref="F17:G17"/>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M14"/>
  <sheetViews>
    <sheetView zoomScale="70" zoomScaleNormal="70" zoomScalePageLayoutView="20" workbookViewId="0">
      <selection activeCell="F24" sqref="F24"/>
    </sheetView>
  </sheetViews>
  <sheetFormatPr defaultColWidth="9.1796875" defaultRowHeight="12.5" x14ac:dyDescent="0.25"/>
  <cols>
    <col min="1" max="1" width="3.1796875" style="3" customWidth="1"/>
    <col min="2" max="2" width="11.453125" style="3" customWidth="1"/>
    <col min="3" max="3" width="10.1796875" style="3" customWidth="1"/>
    <col min="4" max="4" width="55.453125" style="3" customWidth="1"/>
    <col min="5" max="5" width="8.54296875" style="31" customWidth="1"/>
    <col min="6" max="10" width="12.7265625" style="782" customWidth="1"/>
    <col min="11" max="11" width="5.7265625" style="782" customWidth="1"/>
    <col min="12" max="12" width="55.81640625" style="3" customWidth="1"/>
    <col min="13" max="16384" width="9.1796875" style="3"/>
  </cols>
  <sheetData>
    <row r="1" spans="1:13" s="75" customFormat="1" ht="18.75" customHeight="1" thickBot="1" x14ac:dyDescent="0.3">
      <c r="B1" s="882"/>
      <c r="C1" s="630"/>
      <c r="D1" s="1315" t="s">
        <v>1300</v>
      </c>
      <c r="E1" s="1316"/>
      <c r="F1" s="1316"/>
      <c r="G1" s="1316"/>
      <c r="H1" s="1316"/>
      <c r="I1" s="1316"/>
      <c r="J1" s="1316"/>
      <c r="K1" s="1317"/>
      <c r="L1" s="1142" t="s">
        <v>1299</v>
      </c>
    </row>
    <row r="2" spans="1:13" ht="13" thickBot="1" x14ac:dyDescent="0.3">
      <c r="B2" s="1397" t="s">
        <v>348</v>
      </c>
      <c r="C2" s="1398"/>
      <c r="D2" s="1399"/>
      <c r="E2" s="1389" t="s">
        <v>350</v>
      </c>
      <c r="F2" s="1390" t="s">
        <v>0</v>
      </c>
      <c r="G2" s="1391"/>
      <c r="H2" s="1391"/>
      <c r="I2" s="1391"/>
      <c r="J2" s="1391"/>
      <c r="K2" s="1392"/>
    </row>
    <row r="3" spans="1:13" ht="33" customHeight="1" thickBot="1" x14ac:dyDescent="0.3">
      <c r="B3" s="855" t="s">
        <v>294</v>
      </c>
      <c r="C3" s="1094" t="s">
        <v>328</v>
      </c>
      <c r="D3" s="1400"/>
      <c r="E3" s="1389"/>
      <c r="F3" s="1390"/>
      <c r="G3" s="1391"/>
      <c r="H3" s="1391"/>
      <c r="I3" s="1391"/>
      <c r="J3" s="1391"/>
      <c r="K3" s="1392"/>
      <c r="L3" s="1133"/>
    </row>
    <row r="4" spans="1:13" ht="12.65" customHeight="1" x14ac:dyDescent="0.25">
      <c r="B4" s="487"/>
      <c r="C4" s="487"/>
      <c r="D4" s="235" t="s">
        <v>13</v>
      </c>
      <c r="E4" s="600"/>
      <c r="F4" s="819"/>
      <c r="G4" s="814"/>
      <c r="H4" s="1406"/>
      <c r="I4" s="1406"/>
      <c r="J4" s="1406"/>
      <c r="K4" s="1407"/>
    </row>
    <row r="5" spans="1:13" ht="96.65" customHeight="1" x14ac:dyDescent="0.25">
      <c r="B5" s="1394" t="s">
        <v>586</v>
      </c>
      <c r="C5" s="1058"/>
      <c r="D5" s="228" t="s">
        <v>894</v>
      </c>
      <c r="E5" s="1303">
        <f>(1/18)</f>
        <v>5.5555555555555552E-2</v>
      </c>
      <c r="F5" s="802" t="s">
        <v>116</v>
      </c>
      <c r="G5" s="803" t="s">
        <v>117</v>
      </c>
      <c r="H5" s="1297" t="s">
        <v>118</v>
      </c>
      <c r="I5" s="1297"/>
      <c r="J5" s="1297" t="s">
        <v>119</v>
      </c>
      <c r="K5" s="1298"/>
      <c r="L5" s="397" t="s">
        <v>1000</v>
      </c>
    </row>
    <row r="6" spans="1:13" ht="11.5" customHeight="1" x14ac:dyDescent="0.25">
      <c r="B6" s="1394"/>
      <c r="C6" s="1058"/>
      <c r="D6" s="228"/>
      <c r="E6" s="1304"/>
      <c r="F6" s="812">
        <v>6</v>
      </c>
      <c r="G6" s="798">
        <v>4</v>
      </c>
      <c r="H6" s="1408">
        <v>2</v>
      </c>
      <c r="I6" s="1408"/>
      <c r="J6" s="1408">
        <v>0</v>
      </c>
      <c r="K6" s="1409"/>
    </row>
    <row r="7" spans="1:13" ht="18.649999999999999" customHeight="1" x14ac:dyDescent="0.25">
      <c r="B7" s="813"/>
      <c r="C7" s="1058"/>
      <c r="D7" s="228" t="s">
        <v>587</v>
      </c>
      <c r="E7" s="800"/>
      <c r="F7" s="1222" t="s">
        <v>697</v>
      </c>
      <c r="G7" s="1216"/>
      <c r="H7" s="1217"/>
      <c r="I7" s="1222" t="s">
        <v>2</v>
      </c>
      <c r="J7" s="1216"/>
      <c r="K7" s="1223"/>
      <c r="L7" s="1134" t="s">
        <v>1001</v>
      </c>
    </row>
    <row r="8" spans="1:13" s="37" customFormat="1" ht="39.75" customHeight="1" x14ac:dyDescent="0.25">
      <c r="A8" s="3"/>
      <c r="B8" s="1404" t="s">
        <v>586</v>
      </c>
      <c r="C8" s="1062"/>
      <c r="D8" s="41" t="s">
        <v>300</v>
      </c>
      <c r="E8" s="801">
        <f>(1/18)</f>
        <v>5.5555555555555552E-2</v>
      </c>
      <c r="F8" s="791" t="s">
        <v>430</v>
      </c>
      <c r="G8" s="947" t="s">
        <v>849</v>
      </c>
      <c r="H8" s="795" t="s">
        <v>431</v>
      </c>
      <c r="I8" s="1186" t="s">
        <v>432</v>
      </c>
      <c r="J8" s="1187"/>
      <c r="K8" s="1224"/>
      <c r="L8" s="76" t="s">
        <v>1002</v>
      </c>
    </row>
    <row r="9" spans="1:13" s="37" customFormat="1" ht="13.15" customHeight="1" thickBot="1" x14ac:dyDescent="0.3">
      <c r="A9" s="3"/>
      <c r="B9" s="1405"/>
      <c r="C9" s="1063"/>
      <c r="D9" s="236"/>
      <c r="E9" s="805"/>
      <c r="F9" s="838">
        <v>4</v>
      </c>
      <c r="G9" s="818">
        <v>2</v>
      </c>
      <c r="H9" s="363">
        <v>0</v>
      </c>
      <c r="I9" s="1401">
        <v>6</v>
      </c>
      <c r="J9" s="1402"/>
      <c r="K9" s="1403"/>
    </row>
    <row r="10" spans="1:13" ht="13.5" customHeight="1" thickBot="1" x14ac:dyDescent="0.3">
      <c r="B10" s="34"/>
      <c r="C10" s="34"/>
      <c r="D10" s="38" t="s">
        <v>8</v>
      </c>
      <c r="E10" s="87"/>
      <c r="F10" s="1367" t="s">
        <v>354</v>
      </c>
      <c r="G10" s="1367"/>
      <c r="H10" s="1367"/>
      <c r="I10" s="1367"/>
      <c r="J10" s="1367"/>
      <c r="K10" s="1367"/>
      <c r="L10" s="34"/>
      <c r="M10" s="34"/>
    </row>
    <row r="11" spans="1:13" s="15" customFormat="1" ht="18.649999999999999" customHeight="1" x14ac:dyDescent="0.25">
      <c r="D11" s="1162" t="s">
        <v>800</v>
      </c>
      <c r="E11" s="1162"/>
      <c r="F11" s="1162"/>
      <c r="G11" s="1162"/>
      <c r="H11" s="1162"/>
      <c r="I11" s="1162"/>
      <c r="J11" s="1162"/>
      <c r="K11" s="1162"/>
      <c r="L11" s="1163"/>
      <c r="M11" s="1163"/>
    </row>
    <row r="12" spans="1:13" s="15" customFormat="1" ht="16" customHeight="1" x14ac:dyDescent="0.25">
      <c r="D12" s="1161" t="s">
        <v>801</v>
      </c>
      <c r="E12" s="1161"/>
      <c r="F12" s="1161"/>
      <c r="G12" s="1161"/>
      <c r="H12" s="1161"/>
      <c r="I12" s="1161"/>
      <c r="J12" s="1161"/>
      <c r="K12" s="816"/>
      <c r="L12" s="816"/>
    </row>
    <row r="13" spans="1:13" x14ac:dyDescent="0.25">
      <c r="D13" s="1332"/>
      <c r="E13" s="1332"/>
      <c r="F13" s="1332"/>
      <c r="G13" s="1332"/>
      <c r="H13" s="43"/>
      <c r="I13" s="43"/>
      <c r="J13" s="43"/>
      <c r="K13" s="780"/>
    </row>
    <row r="14" spans="1:13" x14ac:dyDescent="0.25">
      <c r="D14" s="51"/>
    </row>
  </sheetData>
  <mergeCells count="22">
    <mergeCell ref="H4:I4"/>
    <mergeCell ref="J4:K4"/>
    <mergeCell ref="H6:I6"/>
    <mergeCell ref="J6:K6"/>
    <mergeCell ref="H5:I5"/>
    <mergeCell ref="J5:K5"/>
    <mergeCell ref="B2:C2"/>
    <mergeCell ref="D1:K1"/>
    <mergeCell ref="E2:E3"/>
    <mergeCell ref="F2:K3"/>
    <mergeCell ref="D13:G13"/>
    <mergeCell ref="F10:K10"/>
    <mergeCell ref="D11:M11"/>
    <mergeCell ref="D12:J12"/>
    <mergeCell ref="D2:D3"/>
    <mergeCell ref="F7:H7"/>
    <mergeCell ref="I8:K8"/>
    <mergeCell ref="I7:K7"/>
    <mergeCell ref="I9:K9"/>
    <mergeCell ref="E5:E6"/>
    <mergeCell ref="B8:B9"/>
    <mergeCell ref="B5:B6"/>
  </mergeCells>
  <printOptions horizontalCentered="1"/>
  <pageMargins left="0.23622047244094491" right="0.23622047244094491" top="0.39370078740157483" bottom="0.39370078740157483" header="0.31496062992125984" footer="0.31496062992125984"/>
  <pageSetup paperSize="9" scale="75" fitToWidth="0" orientation="landscape" r:id="rId1"/>
  <headerFooter>
    <oddFooter>&amp;C_x000D_&amp;1#&amp;"Calibri"&amp;10&amp;K0000FF Restricted Use - À usage restreint</oddFooter>
  </headerFooter>
  <customProperties>
    <customPr name="Footnotes" r:id="rId2"/>
    <customPr name="PrintArea"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57</vt:i4>
      </vt:variant>
    </vt:vector>
  </HeadingPairs>
  <TitlesOfParts>
    <vt:vector size="93" baseType="lpstr">
      <vt:lpstr>Tab1_1 - governance SOEs</vt:lpstr>
      <vt:lpstr>Tab1_2 - governance SOEs</vt:lpstr>
      <vt:lpstr> Tab1_3 - quality&amp;scope pub own</vt:lpstr>
      <vt:lpstr>Tab1_4 - quality&amp;scope pub own </vt:lpstr>
      <vt:lpstr>Tab2_1 - price controls</vt:lpstr>
      <vt:lpstr>Tab2_2 - price controls</vt:lpstr>
      <vt:lpstr>Tab2_3 - price controls</vt:lpstr>
      <vt:lpstr>Tab2_4 - price controls</vt:lpstr>
      <vt:lpstr>Tab2_5 - price controls</vt:lpstr>
      <vt:lpstr>Tab3_1 - inv bus. service sect</vt:lpstr>
      <vt:lpstr>Tab3_2 - inv bus. service sect</vt:lpstr>
      <vt:lpstr>Tab3_3 - inv bus. service sect</vt:lpstr>
      <vt:lpstr>Tab3_4 - inv bus. service sect</vt:lpstr>
      <vt:lpstr>Tab4_1 - inv bus. network sec</vt:lpstr>
      <vt:lpstr>Tab4_2 - inv bus. network sec</vt:lpstr>
      <vt:lpstr>Tab5_1 - public proc</vt:lpstr>
      <vt:lpstr>Tab5_2 - public proc</vt:lpstr>
      <vt:lpstr>Tab6 - assessment of impact</vt:lpstr>
      <vt:lpstr>Tab7_1 - interact stakeholders</vt:lpstr>
      <vt:lpstr>Tab7_2 - interact stakeholders</vt:lpstr>
      <vt:lpstr>Tab8 -  ad. requirements</vt:lpstr>
      <vt:lpstr>Tab9_1 - Simp. Admin and Reg</vt:lpstr>
      <vt:lpstr>Tab9_2 - Simp. Admin and Reg</vt:lpstr>
      <vt:lpstr>Tab10_1 - barriers in services</vt:lpstr>
      <vt:lpstr>Tab10_2 - barriers in services</vt:lpstr>
      <vt:lpstr>Tab11_1 - barriers in networks</vt:lpstr>
      <vt:lpstr>Tab11_2 - barriers in networks</vt:lpstr>
      <vt:lpstr>Tab11_3 - barriers in networks</vt:lpstr>
      <vt:lpstr>Tab11_4 - barriers in networks</vt:lpstr>
      <vt:lpstr>Tab11_5 - barriers in networks</vt:lpstr>
      <vt:lpstr>Tab11_6 - barriers in networks</vt:lpstr>
      <vt:lpstr>Tab11_7 - barriers in networks</vt:lpstr>
      <vt:lpstr>Tab11_8 barriers in networks</vt:lpstr>
      <vt:lpstr>Tab12 - barriers to FDI</vt:lpstr>
      <vt:lpstr>Tab13 - barriers trade facilit</vt:lpstr>
      <vt:lpstr>Tab14 - tariff barriers</vt:lpstr>
      <vt:lpstr>'Tab14 - tariff barriers'!_Ref14698416</vt:lpstr>
      <vt:lpstr>'Tab10_1 - barriers in services'!footnotes</vt:lpstr>
      <vt:lpstr>'Tab10_2 - barriers in services'!footnotes</vt:lpstr>
      <vt:lpstr>'Tab11_2 - barriers in networks'!footnotes</vt:lpstr>
      <vt:lpstr>'Tab11_3 - barriers in networks'!footnotes</vt:lpstr>
      <vt:lpstr>'Tab11_4 - barriers in networks'!footnotes</vt:lpstr>
      <vt:lpstr>'Tab11_6 - barriers in networks'!footnotes</vt:lpstr>
      <vt:lpstr>'Tab11_8 barriers in networks'!footnotes</vt:lpstr>
      <vt:lpstr>'Tab12 - barriers to FDI'!footnotes</vt:lpstr>
      <vt:lpstr>'Tab2_1 - price controls'!footnotes</vt:lpstr>
      <vt:lpstr>'Tab2_2 - price controls'!footnotes</vt:lpstr>
      <vt:lpstr>'Tab2_3 - price controls'!footnotes</vt:lpstr>
      <vt:lpstr>'Tab2_4 - price controls'!footnotes</vt:lpstr>
      <vt:lpstr>'Tab2_5 - price controls'!footnotes</vt:lpstr>
      <vt:lpstr>'Tab3_1 - inv bus. service sect'!footnotes</vt:lpstr>
      <vt:lpstr>'Tab3_2 - inv bus. service sect'!footnotes</vt:lpstr>
      <vt:lpstr>'Tab3_3 - inv bus. service sect'!footnotes</vt:lpstr>
      <vt:lpstr>'Tab3_4 - inv bus. service sect'!footnotes</vt:lpstr>
      <vt:lpstr>'Tab4_1 - inv bus. network sec'!footnotes</vt:lpstr>
      <vt:lpstr>'Tab4_2 - inv bus. network sec'!footnotes</vt:lpstr>
      <vt:lpstr>'Tab5_1 - public proc'!footnotes</vt:lpstr>
      <vt:lpstr>'Tab5_2 - public proc'!footnotes</vt:lpstr>
      <vt:lpstr>'Tab6 - assessment of impact'!footnotes</vt:lpstr>
      <vt:lpstr>'Tab7_1 - interact stakeholders'!footnotes</vt:lpstr>
      <vt:lpstr>'Tab7_2 - interact stakeholders'!footnotes</vt:lpstr>
      <vt:lpstr>'Tab8 -  ad. requirements'!footnotes</vt:lpstr>
      <vt:lpstr>'Tab9_1 - Simp. Admin and Reg'!footnotes</vt:lpstr>
      <vt:lpstr>'Tab9_2 - Simp. Admin and Reg'!footnotes</vt:lpstr>
      <vt:lpstr>'Tab10_1 - barriers in services'!title</vt:lpstr>
      <vt:lpstr>'Tab10_2 - barriers in services'!title</vt:lpstr>
      <vt:lpstr>'Tab11_1 - barriers in networks'!title</vt:lpstr>
      <vt:lpstr>'Tab11_2 - barriers in networks'!title</vt:lpstr>
      <vt:lpstr>'Tab11_3 - barriers in networks'!title</vt:lpstr>
      <vt:lpstr>'Tab11_4 - barriers in networks'!title</vt:lpstr>
      <vt:lpstr>'Tab11_5 - barriers in networks'!title</vt:lpstr>
      <vt:lpstr>'Tab11_6 - barriers in networks'!title</vt:lpstr>
      <vt:lpstr>'Tab11_7 - barriers in networks'!title</vt:lpstr>
      <vt:lpstr>'Tab11_8 barriers in networks'!title</vt:lpstr>
      <vt:lpstr>'Tab12 - barriers to FDI'!title</vt:lpstr>
      <vt:lpstr>'Tab14 - tariff barriers'!title</vt:lpstr>
      <vt:lpstr>'Tab2_1 - price controls'!title</vt:lpstr>
      <vt:lpstr>'Tab2_2 - price controls'!title</vt:lpstr>
      <vt:lpstr>'Tab2_3 - price controls'!title</vt:lpstr>
      <vt:lpstr>'Tab2_4 - price controls'!title</vt:lpstr>
      <vt:lpstr>'Tab2_5 - price controls'!title</vt:lpstr>
      <vt:lpstr>'Tab3_1 - inv bus. service sect'!title</vt:lpstr>
      <vt:lpstr>'Tab3_2 - inv bus. service sect'!title</vt:lpstr>
      <vt:lpstr>'Tab3_3 - inv bus. service sect'!title</vt:lpstr>
      <vt:lpstr>'Tab3_4 - inv bus. service sect'!title</vt:lpstr>
      <vt:lpstr>'Tab4_2 - inv bus. network sec'!title</vt:lpstr>
      <vt:lpstr>'Tab5_1 - public proc'!title</vt:lpstr>
      <vt:lpstr>'Tab5_2 - public proc'!title</vt:lpstr>
      <vt:lpstr>'Tab6 - assessment of impact'!title</vt:lpstr>
      <vt:lpstr>'Tab7_1 - interact stakeholders'!title</vt:lpstr>
      <vt:lpstr>'Tab7_2 - interact stakeholders'!title</vt:lpstr>
      <vt:lpstr>'Tab8 -  ad. requirements'!title</vt:lpstr>
      <vt:lpstr>'Tab9_2 - Simp. Admin and Reg'!title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 Isabelle</dc:creator>
  <cp:lastModifiedBy>DANITZ Eszter, ECO/SSD</cp:lastModifiedBy>
  <cp:lastPrinted>2022-11-15T12:55:02Z</cp:lastPrinted>
  <dcterms:created xsi:type="dcterms:W3CDTF">2018-01-08T09:24:55Z</dcterms:created>
  <dcterms:modified xsi:type="dcterms:W3CDTF">2024-07-05T12:18:43Z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2024-05-27T15:27:36Z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72c0b8ee-299b-4a0d-a049-11a28e937420</vt:lpwstr>
  </property>
  <property fmtid="{D5CDD505-2E9C-101B-9397-08002B2CF9AE}" pid="8" name="MSIP_Label_0e5510b0-e729-4ef0-a3dd-4ba0dfe56c99_ContentBits">
    <vt:lpwstr>2</vt:lpwstr>
  </property>
</Properties>
</file>